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iterate="1" fullPrecision="0"/>
</workbook>
</file>

<file path=xl/calcChain.xml><?xml version="1.0" encoding="utf-8"?>
<calcChain xmlns="http://schemas.openxmlformats.org/spreadsheetml/2006/main">
  <c r="AF55" i="1" l="1"/>
  <c r="M55" i="1"/>
  <c r="L55" i="1"/>
  <c r="O55" i="1" s="1"/>
  <c r="BQ52" i="1"/>
  <c r="BE52" i="1"/>
  <c r="BC52" i="1"/>
  <c r="AZ52" i="1"/>
  <c r="AY52" i="1"/>
  <c r="AU52" i="1"/>
  <c r="AS52" i="1"/>
  <c r="AQ52" i="1"/>
  <c r="AO52" i="1"/>
  <c r="AM52" i="1"/>
  <c r="AJ52" i="1"/>
  <c r="AI52" i="1"/>
  <c r="AG52" i="1"/>
  <c r="AF52" i="1"/>
  <c r="AD52" i="1"/>
  <c r="AC52" i="1"/>
  <c r="AA52" i="1"/>
  <c r="Z52" i="1"/>
  <c r="W52" i="1"/>
  <c r="N52" i="1"/>
  <c r="M52" i="1"/>
  <c r="L52" i="1"/>
  <c r="BU51" i="1"/>
  <c r="BA51" i="1"/>
  <c r="O51" i="1"/>
  <c r="T51" i="1" s="1"/>
  <c r="J51" i="1"/>
  <c r="AR51" i="1" s="1"/>
  <c r="BA50" i="1"/>
  <c r="O50" i="1"/>
  <c r="K50" i="1"/>
  <c r="AN50" i="1" s="1"/>
  <c r="J50" i="1"/>
  <c r="AT50" i="1" s="1"/>
  <c r="BU49" i="1"/>
  <c r="BA49" i="1"/>
  <c r="O49" i="1"/>
  <c r="J49" i="1"/>
  <c r="BU48" i="1"/>
  <c r="BA48" i="1"/>
  <c r="AV48" i="1"/>
  <c r="O48" i="1"/>
  <c r="K48" i="1"/>
  <c r="J48" i="1"/>
  <c r="AT48" i="1" s="1"/>
  <c r="BA47" i="1"/>
  <c r="AR47" i="1"/>
  <c r="AP47" i="1"/>
  <c r="AB47" i="1"/>
  <c r="O47" i="1"/>
  <c r="K47" i="1"/>
  <c r="AN47" i="1" s="1"/>
  <c r="J47" i="1"/>
  <c r="AT47" i="1" s="1"/>
  <c r="BA46" i="1"/>
  <c r="AV46" i="1"/>
  <c r="O46" i="1"/>
  <c r="K46" i="1"/>
  <c r="J46" i="1"/>
  <c r="AT46" i="1" s="1"/>
  <c r="BU45" i="1"/>
  <c r="BA45" i="1"/>
  <c r="AV45" i="1"/>
  <c r="O45" i="1"/>
  <c r="K45" i="1"/>
  <c r="AE45" i="1" s="1"/>
  <c r="J45" i="1"/>
  <c r="BU44" i="1"/>
  <c r="BA44" i="1"/>
  <c r="O44" i="1"/>
  <c r="J44" i="1"/>
  <c r="BU43" i="1"/>
  <c r="BA43" i="1"/>
  <c r="O43" i="1"/>
  <c r="J43" i="1"/>
  <c r="AR43" i="1" s="1"/>
  <c r="BU42" i="1"/>
  <c r="BA42" i="1"/>
  <c r="T42" i="1"/>
  <c r="O42" i="1"/>
  <c r="J42" i="1"/>
  <c r="K42" i="1" s="1"/>
  <c r="AB42" i="1" s="1"/>
  <c r="BU41" i="1"/>
  <c r="BA41" i="1"/>
  <c r="AR41" i="1"/>
  <c r="Q41" i="1"/>
  <c r="O41" i="1"/>
  <c r="T41" i="1" s="1"/>
  <c r="K41" i="1"/>
  <c r="R41" i="1" s="1"/>
  <c r="J41" i="1"/>
  <c r="BU40" i="1"/>
  <c r="BA40" i="1"/>
  <c r="AR40" i="1"/>
  <c r="O40" i="1"/>
  <c r="J40" i="1"/>
  <c r="AP40" i="1" s="1"/>
  <c r="BU39" i="1"/>
  <c r="BA39" i="1"/>
  <c r="AV39" i="1"/>
  <c r="AR39" i="1"/>
  <c r="AP39" i="1"/>
  <c r="AE39" i="1"/>
  <c r="P39" i="1"/>
  <c r="O39" i="1"/>
  <c r="K39" i="1"/>
  <c r="V39" i="1" s="1"/>
  <c r="J39" i="1"/>
  <c r="AT39" i="1" s="1"/>
  <c r="BU38" i="1"/>
  <c r="BA38" i="1"/>
  <c r="O38" i="1"/>
  <c r="J38" i="1"/>
  <c r="AR38" i="1" s="1"/>
  <c r="BU37" i="1"/>
  <c r="BA37" i="1"/>
  <c r="O37" i="1"/>
  <c r="J37" i="1"/>
  <c r="AT37" i="1" s="1"/>
  <c r="BU36" i="1"/>
  <c r="BA36" i="1"/>
  <c r="O36" i="1"/>
  <c r="J36" i="1"/>
  <c r="AT36" i="1" s="1"/>
  <c r="BU35" i="1"/>
  <c r="BA35" i="1"/>
  <c r="AP35" i="1"/>
  <c r="O35" i="1"/>
  <c r="K35" i="1"/>
  <c r="J35" i="1"/>
  <c r="AT35" i="1" s="1"/>
  <c r="BU34" i="1"/>
  <c r="BA34" i="1"/>
  <c r="O34" i="1"/>
  <c r="J34" i="1"/>
  <c r="BU33" i="1"/>
  <c r="BA33" i="1"/>
  <c r="O33" i="1"/>
  <c r="J33" i="1"/>
  <c r="AT33" i="1" s="1"/>
  <c r="BU32" i="1"/>
  <c r="BA32" i="1"/>
  <c r="AV32" i="1"/>
  <c r="AP32" i="1"/>
  <c r="P32" i="1"/>
  <c r="O32" i="1"/>
  <c r="K32" i="1"/>
  <c r="AN32" i="1" s="1"/>
  <c r="J32" i="1"/>
  <c r="AT32" i="1" s="1"/>
  <c r="BU31" i="1"/>
  <c r="BA31" i="1"/>
  <c r="O31" i="1"/>
  <c r="J31" i="1"/>
  <c r="AR31" i="1" s="1"/>
  <c r="BU30" i="1"/>
  <c r="BA30" i="1"/>
  <c r="O30" i="1"/>
  <c r="J30" i="1"/>
  <c r="AP30" i="1" s="1"/>
  <c r="BU29" i="1"/>
  <c r="BA29" i="1"/>
  <c r="AT29" i="1"/>
  <c r="O29" i="1"/>
  <c r="J29" i="1"/>
  <c r="AR29" i="1" s="1"/>
  <c r="BU28" i="1"/>
  <c r="BA28" i="1"/>
  <c r="AV28" i="1"/>
  <c r="O28" i="1"/>
  <c r="J28" i="1"/>
  <c r="AT28" i="1" s="1"/>
  <c r="BU27" i="1"/>
  <c r="BA27" i="1"/>
  <c r="O27" i="1"/>
  <c r="J27" i="1"/>
  <c r="AR27" i="1" s="1"/>
  <c r="BU26" i="1"/>
  <c r="BA26" i="1"/>
  <c r="O26" i="1"/>
  <c r="J26" i="1"/>
  <c r="AV26" i="1" s="1"/>
  <c r="BU25" i="1"/>
  <c r="BA25" i="1"/>
  <c r="AR25" i="1"/>
  <c r="O25" i="1"/>
  <c r="J25" i="1"/>
  <c r="AP25" i="1" s="1"/>
  <c r="BU24" i="1"/>
  <c r="BA24" i="1"/>
  <c r="AV24" i="1"/>
  <c r="AT24" i="1"/>
  <c r="AR24" i="1"/>
  <c r="AP24" i="1"/>
  <c r="AB24" i="1"/>
  <c r="O24" i="1"/>
  <c r="K24" i="1"/>
  <c r="AE24" i="1" s="1"/>
  <c r="BU23" i="1"/>
  <c r="BA23" i="1"/>
  <c r="O23" i="1"/>
  <c r="J23" i="1"/>
  <c r="AP23" i="1" s="1"/>
  <c r="BU22" i="1"/>
  <c r="BA22" i="1"/>
  <c r="AR22" i="1"/>
  <c r="AP22" i="1"/>
  <c r="O22" i="1"/>
  <c r="J22" i="1"/>
  <c r="BA21" i="1"/>
  <c r="AR21" i="1"/>
  <c r="O21" i="1"/>
  <c r="J21" i="1"/>
  <c r="AV21" i="1" s="1"/>
  <c r="BU20" i="1"/>
  <c r="BA20" i="1"/>
  <c r="O20" i="1"/>
  <c r="J20" i="1"/>
  <c r="B19" i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BF19" i="1" s="1"/>
  <c r="BG19" i="1" s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K30" i="1" l="1"/>
  <c r="AV30" i="1"/>
  <c r="R32" i="1"/>
  <c r="AR32" i="1"/>
  <c r="AV35" i="1"/>
  <c r="K36" i="1"/>
  <c r="AV36" i="1"/>
  <c r="K38" i="1"/>
  <c r="AB39" i="1"/>
  <c r="AR46" i="1"/>
  <c r="V47" i="1"/>
  <c r="AR48" i="1"/>
  <c r="AB50" i="1"/>
  <c r="AT23" i="1"/>
  <c r="AR26" i="1"/>
  <c r="K28" i="1"/>
  <c r="AH50" i="1"/>
  <c r="K23" i="1"/>
  <c r="AP28" i="1"/>
  <c r="AP31" i="1"/>
  <c r="AB32" i="1"/>
  <c r="O52" i="1"/>
  <c r="K21" i="1"/>
  <c r="AE21" i="1" s="1"/>
  <c r="P24" i="1"/>
  <c r="AR28" i="1"/>
  <c r="AE32" i="1"/>
  <c r="AP36" i="1"/>
  <c r="AP38" i="1"/>
  <c r="R39" i="1"/>
  <c r="AN39" i="1"/>
  <c r="P47" i="1"/>
  <c r="AE47" i="1"/>
  <c r="AV47" i="1"/>
  <c r="AR50" i="1"/>
  <c r="K51" i="1"/>
  <c r="AT30" i="1"/>
  <c r="AR36" i="1"/>
  <c r="AV38" i="1"/>
  <c r="AE41" i="1"/>
  <c r="AP43" i="1"/>
  <c r="AP46" i="1"/>
  <c r="R47" i="1"/>
  <c r="AP48" i="1"/>
  <c r="P50" i="1"/>
  <c r="AV50" i="1"/>
  <c r="AP51" i="1"/>
  <c r="J52" i="1"/>
  <c r="I52" i="1" s="1"/>
  <c r="AR20" i="1"/>
  <c r="AP20" i="1"/>
  <c r="AV20" i="1"/>
  <c r="K20" i="1"/>
  <c r="AT20" i="1"/>
  <c r="R21" i="1"/>
  <c r="BA52" i="1"/>
  <c r="AE23" i="1"/>
  <c r="AB23" i="1"/>
  <c r="Q23" i="1"/>
  <c r="AN23" i="1"/>
  <c r="Y23" i="1"/>
  <c r="P23" i="1"/>
  <c r="AK23" i="1"/>
  <c r="V23" i="1"/>
  <c r="AN21" i="1"/>
  <c r="AB21" i="1"/>
  <c r="Y21" i="1"/>
  <c r="Q21" i="1"/>
  <c r="AK21" i="1"/>
  <c r="V21" i="1"/>
  <c r="P21" i="1"/>
  <c r="AH21" i="1"/>
  <c r="AK35" i="1"/>
  <c r="Y35" i="1"/>
  <c r="Q35" i="1"/>
  <c r="AH35" i="1"/>
  <c r="V35" i="1"/>
  <c r="P35" i="1"/>
  <c r="AN35" i="1"/>
  <c r="R35" i="1"/>
  <c r="AE35" i="1"/>
  <c r="AK48" i="1"/>
  <c r="Y48" i="1"/>
  <c r="Q48" i="1"/>
  <c r="AE48" i="1"/>
  <c r="R48" i="1"/>
  <c r="AB48" i="1"/>
  <c r="P48" i="1"/>
  <c r="S48" i="1" s="1"/>
  <c r="V48" i="1"/>
  <c r="AH48" i="1"/>
  <c r="AN48" i="1"/>
  <c r="AT21" i="1"/>
  <c r="AV22" i="1"/>
  <c r="K22" i="1"/>
  <c r="AT22" i="1"/>
  <c r="AV23" i="1"/>
  <c r="R24" i="1"/>
  <c r="K27" i="1"/>
  <c r="AP27" i="1"/>
  <c r="AK24" i="1"/>
  <c r="Y24" i="1"/>
  <c r="Q24" i="1"/>
  <c r="S24" i="1" s="1"/>
  <c r="AH24" i="1"/>
  <c r="AT27" i="1"/>
  <c r="AK28" i="1"/>
  <c r="Y28" i="1"/>
  <c r="Q28" i="1"/>
  <c r="AB28" i="1"/>
  <c r="P28" i="1"/>
  <c r="V28" i="1"/>
  <c r="AE30" i="1"/>
  <c r="AN30" i="1"/>
  <c r="Y30" i="1"/>
  <c r="P30" i="1"/>
  <c r="AK30" i="1"/>
  <c r="V30" i="1"/>
  <c r="AB30" i="1"/>
  <c r="Q30" i="1"/>
  <c r="AB35" i="1"/>
  <c r="AP21" i="1"/>
  <c r="AR23" i="1"/>
  <c r="V24" i="1"/>
  <c r="AN24" i="1"/>
  <c r="AV25" i="1"/>
  <c r="K25" i="1"/>
  <c r="AT25" i="1"/>
  <c r="AP26" i="1"/>
  <c r="AT26" i="1"/>
  <c r="K26" i="1"/>
  <c r="AV27" i="1"/>
  <c r="AE28" i="1"/>
  <c r="AV29" i="1"/>
  <c r="K29" i="1"/>
  <c r="AP29" i="1"/>
  <c r="AR34" i="1"/>
  <c r="AP34" i="1"/>
  <c r="AV34" i="1"/>
  <c r="AT34" i="1"/>
  <c r="K34" i="1"/>
  <c r="AK42" i="1"/>
  <c r="Y42" i="1"/>
  <c r="AE42" i="1"/>
  <c r="V42" i="1"/>
  <c r="P42" i="1"/>
  <c r="AN42" i="1"/>
  <c r="R42" i="1"/>
  <c r="AH42" i="1"/>
  <c r="Q42" i="1"/>
  <c r="AK46" i="1"/>
  <c r="Y46" i="1"/>
  <c r="Q46" i="1"/>
  <c r="AE46" i="1"/>
  <c r="R46" i="1"/>
  <c r="AB46" i="1"/>
  <c r="P46" i="1"/>
  <c r="AN46" i="1"/>
  <c r="V46" i="1"/>
  <c r="AH46" i="1"/>
  <c r="AV49" i="1"/>
  <c r="K49" i="1"/>
  <c r="AR49" i="1"/>
  <c r="AP49" i="1"/>
  <c r="AT49" i="1"/>
  <c r="AR30" i="1"/>
  <c r="K31" i="1"/>
  <c r="AV31" i="1"/>
  <c r="V32" i="1"/>
  <c r="Y41" i="1"/>
  <c r="AP44" i="1"/>
  <c r="AV44" i="1"/>
  <c r="AT44" i="1"/>
  <c r="K44" i="1"/>
  <c r="AR44" i="1"/>
  <c r="AV41" i="1"/>
  <c r="AT41" i="1"/>
  <c r="AP41" i="1"/>
  <c r="AR45" i="1"/>
  <c r="AP45" i="1"/>
  <c r="AT45" i="1"/>
  <c r="AT31" i="1"/>
  <c r="AK32" i="1"/>
  <c r="Y32" i="1"/>
  <c r="Q32" i="1"/>
  <c r="S32" i="1" s="1"/>
  <c r="AH32" i="1"/>
  <c r="AP33" i="1"/>
  <c r="AV33" i="1"/>
  <c r="K33" i="1"/>
  <c r="AR33" i="1"/>
  <c r="AP37" i="1"/>
  <c r="AV37" i="1"/>
  <c r="K37" i="1"/>
  <c r="AR37" i="1"/>
  <c r="AN41" i="1"/>
  <c r="AB41" i="1"/>
  <c r="AK41" i="1"/>
  <c r="V41" i="1"/>
  <c r="P41" i="1"/>
  <c r="S41" i="1" s="1"/>
  <c r="AH41" i="1"/>
  <c r="AT42" i="1"/>
  <c r="AR42" i="1"/>
  <c r="AP42" i="1"/>
  <c r="AV42" i="1"/>
  <c r="AH45" i="1"/>
  <c r="V45" i="1"/>
  <c r="P45" i="1"/>
  <c r="AB45" i="1"/>
  <c r="Q45" i="1"/>
  <c r="AN45" i="1"/>
  <c r="Y45" i="1"/>
  <c r="R45" i="1"/>
  <c r="AK45" i="1"/>
  <c r="AR35" i="1"/>
  <c r="Q36" i="1"/>
  <c r="Y36" i="1"/>
  <c r="AK36" i="1"/>
  <c r="R38" i="1"/>
  <c r="AT38" i="1"/>
  <c r="AK39" i="1"/>
  <c r="Y39" i="1"/>
  <c r="Q39" i="1"/>
  <c r="S39" i="1" s="1"/>
  <c r="AH39" i="1"/>
  <c r="AV40" i="1"/>
  <c r="K40" i="1"/>
  <c r="AT40" i="1"/>
  <c r="T52" i="1"/>
  <c r="R36" i="1"/>
  <c r="AB36" i="1"/>
  <c r="AH38" i="1"/>
  <c r="V38" i="1"/>
  <c r="P38" i="1"/>
  <c r="AK38" i="1"/>
  <c r="AK47" i="1"/>
  <c r="Y47" i="1"/>
  <c r="Q47" i="1"/>
  <c r="S47" i="1" s="1"/>
  <c r="AH47" i="1"/>
  <c r="R50" i="1"/>
  <c r="AV43" i="1"/>
  <c r="K43" i="1"/>
  <c r="AT43" i="1"/>
  <c r="AK50" i="1"/>
  <c r="AX50" i="1" s="1"/>
  <c r="Y50" i="1"/>
  <c r="Q50" i="1"/>
  <c r="AE50" i="1"/>
  <c r="V50" i="1"/>
  <c r="R51" i="1"/>
  <c r="Y51" i="1"/>
  <c r="AK51" i="1"/>
  <c r="AT51" i="1"/>
  <c r="AP50" i="1"/>
  <c r="AB51" i="1"/>
  <c r="AN51" i="1"/>
  <c r="AV51" i="1"/>
  <c r="Q51" i="1"/>
  <c r="V51" i="1"/>
  <c r="S50" i="1" l="1"/>
  <c r="AN28" i="1"/>
  <c r="R28" i="1"/>
  <c r="AH28" i="1"/>
  <c r="AE38" i="1"/>
  <c r="Y38" i="1"/>
  <c r="Q38" i="1"/>
  <c r="S38" i="1" s="1"/>
  <c r="BB38" i="1" s="1"/>
  <c r="BD38" i="1" s="1"/>
  <c r="AN38" i="1"/>
  <c r="AX38" i="1" s="1"/>
  <c r="AW38" i="1" s="1"/>
  <c r="AB38" i="1"/>
  <c r="AH51" i="1"/>
  <c r="AX51" i="1" s="1"/>
  <c r="AE51" i="1"/>
  <c r="P51" i="1"/>
  <c r="S51" i="1" s="1"/>
  <c r="BB51" i="1" s="1"/>
  <c r="BD51" i="1" s="1"/>
  <c r="AH23" i="1"/>
  <c r="AX23" i="1" s="1"/>
  <c r="R23" i="1"/>
  <c r="AN36" i="1"/>
  <c r="V36" i="1"/>
  <c r="P36" i="1"/>
  <c r="S36" i="1" s="1"/>
  <c r="BB36" i="1" s="1"/>
  <c r="AH36" i="1"/>
  <c r="AE36" i="1"/>
  <c r="AX28" i="1"/>
  <c r="AX30" i="1"/>
  <c r="S21" i="1"/>
  <c r="AH30" i="1"/>
  <c r="R30" i="1"/>
  <c r="AW50" i="1"/>
  <c r="BB39" i="1"/>
  <c r="BB32" i="1"/>
  <c r="BD50" i="1"/>
  <c r="BF50" i="1" s="1"/>
  <c r="BB50" i="1"/>
  <c r="BB47" i="1"/>
  <c r="BB24" i="1"/>
  <c r="AX47" i="1"/>
  <c r="AW47" i="1" s="1"/>
  <c r="S45" i="1"/>
  <c r="AE37" i="1"/>
  <c r="AN37" i="1"/>
  <c r="AB37" i="1"/>
  <c r="R37" i="1"/>
  <c r="V37" i="1"/>
  <c r="AK37" i="1"/>
  <c r="Q37" i="1"/>
  <c r="Y37" i="1"/>
  <c r="AH37" i="1"/>
  <c r="P37" i="1"/>
  <c r="AE33" i="1"/>
  <c r="AN33" i="1"/>
  <c r="AB33" i="1"/>
  <c r="R33" i="1"/>
  <c r="V33" i="1"/>
  <c r="AK33" i="1"/>
  <c r="Q33" i="1"/>
  <c r="Y33" i="1"/>
  <c r="AH33" i="1"/>
  <c r="P33" i="1"/>
  <c r="AE44" i="1"/>
  <c r="AK44" i="1"/>
  <c r="V44" i="1"/>
  <c r="AH44" i="1"/>
  <c r="R44" i="1"/>
  <c r="AN44" i="1"/>
  <c r="P44" i="1"/>
  <c r="AB44" i="1"/>
  <c r="Y44" i="1"/>
  <c r="Q44" i="1"/>
  <c r="S46" i="1"/>
  <c r="AX42" i="1"/>
  <c r="AH34" i="1"/>
  <c r="V34" i="1"/>
  <c r="P34" i="1"/>
  <c r="AE34" i="1"/>
  <c r="AB34" i="1"/>
  <c r="Y34" i="1"/>
  <c r="AK34" i="1"/>
  <c r="Q34" i="1"/>
  <c r="AN34" i="1"/>
  <c r="R34" i="1"/>
  <c r="AN29" i="1"/>
  <c r="AB29" i="1"/>
  <c r="R29" i="1"/>
  <c r="AK29" i="1"/>
  <c r="V29" i="1"/>
  <c r="Y29" i="1"/>
  <c r="P29" i="1"/>
  <c r="AE29" i="1"/>
  <c r="Q29" i="1"/>
  <c r="AH29" i="1"/>
  <c r="S28" i="1"/>
  <c r="AW28" i="1" s="1"/>
  <c r="S23" i="1"/>
  <c r="AV52" i="1"/>
  <c r="AN40" i="1"/>
  <c r="AB40" i="1"/>
  <c r="R40" i="1"/>
  <c r="AK40" i="1"/>
  <c r="V40" i="1"/>
  <c r="AH40" i="1"/>
  <c r="Y40" i="1"/>
  <c r="Q40" i="1"/>
  <c r="AE40" i="1"/>
  <c r="P40" i="1"/>
  <c r="AX36" i="1"/>
  <c r="AH31" i="1"/>
  <c r="V31" i="1"/>
  <c r="P31" i="1"/>
  <c r="AE31" i="1"/>
  <c r="R31" i="1"/>
  <c r="AB31" i="1"/>
  <c r="Q31" i="1"/>
  <c r="AK31" i="1"/>
  <c r="AN31" i="1"/>
  <c r="Y31" i="1"/>
  <c r="AX46" i="1"/>
  <c r="AW46" i="1" s="1"/>
  <c r="AH27" i="1"/>
  <c r="V27" i="1"/>
  <c r="P27" i="1"/>
  <c r="AN27" i="1"/>
  <c r="Y27" i="1"/>
  <c r="AE27" i="1"/>
  <c r="Q27" i="1"/>
  <c r="AB27" i="1"/>
  <c r="AK27" i="1"/>
  <c r="R27" i="1"/>
  <c r="AN22" i="1"/>
  <c r="AB22" i="1"/>
  <c r="R22" i="1"/>
  <c r="Y22" i="1"/>
  <c r="P22" i="1"/>
  <c r="AK22" i="1"/>
  <c r="V22" i="1"/>
  <c r="AH22" i="1"/>
  <c r="AE22" i="1"/>
  <c r="Q22" i="1"/>
  <c r="AX48" i="1"/>
  <c r="AW48" i="1" s="1"/>
  <c r="AX35" i="1"/>
  <c r="AX21" i="1"/>
  <c r="AW21" i="1" s="1"/>
  <c r="AP52" i="1"/>
  <c r="AX45" i="1"/>
  <c r="AW45" i="1" s="1"/>
  <c r="AE26" i="1"/>
  <c r="AH26" i="1"/>
  <c r="R26" i="1"/>
  <c r="AN26" i="1"/>
  <c r="V26" i="1"/>
  <c r="AK26" i="1"/>
  <c r="Q26" i="1"/>
  <c r="AB26" i="1"/>
  <c r="P26" i="1"/>
  <c r="Y26" i="1"/>
  <c r="AN25" i="1"/>
  <c r="AB25" i="1"/>
  <c r="R25" i="1"/>
  <c r="AH25" i="1"/>
  <c r="AE25" i="1"/>
  <c r="Q25" i="1"/>
  <c r="Y25" i="1"/>
  <c r="P25" i="1"/>
  <c r="AK25" i="1"/>
  <c r="V25" i="1"/>
  <c r="BB41" i="1"/>
  <c r="BB21" i="1"/>
  <c r="AR52" i="1"/>
  <c r="AN43" i="1"/>
  <c r="AB43" i="1"/>
  <c r="R43" i="1"/>
  <c r="AH43" i="1"/>
  <c r="AE43" i="1"/>
  <c r="Q43" i="1"/>
  <c r="P43" i="1"/>
  <c r="S43" i="1" s="1"/>
  <c r="AK43" i="1"/>
  <c r="Y43" i="1"/>
  <c r="V43" i="1"/>
  <c r="AX39" i="1"/>
  <c r="AW39" i="1" s="1"/>
  <c r="AX41" i="1"/>
  <c r="AW41" i="1" s="1"/>
  <c r="AX32" i="1"/>
  <c r="AW32" i="1" s="1"/>
  <c r="AN49" i="1"/>
  <c r="AB49" i="1"/>
  <c r="R49" i="1"/>
  <c r="AE49" i="1"/>
  <c r="Q49" i="1"/>
  <c r="Y49" i="1"/>
  <c r="P49" i="1"/>
  <c r="S49" i="1" s="1"/>
  <c r="AK49" i="1"/>
  <c r="V49" i="1"/>
  <c r="AH49" i="1"/>
  <c r="AX49" i="1" s="1"/>
  <c r="S42" i="1"/>
  <c r="S30" i="1"/>
  <c r="AX24" i="1"/>
  <c r="AW24" i="1" s="1"/>
  <c r="BB48" i="1"/>
  <c r="S35" i="1"/>
  <c r="AT52" i="1"/>
  <c r="AH20" i="1"/>
  <c r="V20" i="1"/>
  <c r="P20" i="1"/>
  <c r="AE20" i="1"/>
  <c r="AN20" i="1"/>
  <c r="AN52" i="1" s="1"/>
  <c r="AB20" i="1"/>
  <c r="R20" i="1"/>
  <c r="Q20" i="1"/>
  <c r="AK20" i="1"/>
  <c r="Y20" i="1"/>
  <c r="AW51" i="1" l="1"/>
  <c r="AE52" i="1"/>
  <c r="S34" i="1"/>
  <c r="S44" i="1"/>
  <c r="AX33" i="1"/>
  <c r="AW36" i="1"/>
  <c r="AK52" i="1"/>
  <c r="BJ50" i="1"/>
  <c r="BK50" i="1"/>
  <c r="BD42" i="1"/>
  <c r="BB42" i="1"/>
  <c r="BD21" i="1"/>
  <c r="BF21" i="1" s="1"/>
  <c r="R52" i="1"/>
  <c r="BD36" i="1"/>
  <c r="BF36" i="1" s="1"/>
  <c r="S25" i="1"/>
  <c r="Y52" i="1"/>
  <c r="AB52" i="1"/>
  <c r="V52" i="1"/>
  <c r="BD48" i="1"/>
  <c r="BF48" i="1" s="1"/>
  <c r="BB30" i="1"/>
  <c r="BD30" i="1" s="1"/>
  <c r="BF30" i="1" s="1"/>
  <c r="AX43" i="1"/>
  <c r="AW43" i="1" s="1"/>
  <c r="S26" i="1"/>
  <c r="AW35" i="1"/>
  <c r="AX22" i="1"/>
  <c r="AX31" i="1"/>
  <c r="AW31" i="1" s="1"/>
  <c r="AX29" i="1"/>
  <c r="AW42" i="1"/>
  <c r="AX44" i="1"/>
  <c r="AW44" i="1" s="1"/>
  <c r="S33" i="1"/>
  <c r="AW33" i="1" s="1"/>
  <c r="BD41" i="1"/>
  <c r="BF41" i="1" s="1"/>
  <c r="BF38" i="1"/>
  <c r="BF51" i="1"/>
  <c r="AX27" i="1"/>
  <c r="BB34" i="1"/>
  <c r="BB46" i="1"/>
  <c r="BD46" i="1" s="1"/>
  <c r="BF46" i="1" s="1"/>
  <c r="BB44" i="1"/>
  <c r="BD24" i="1"/>
  <c r="BF24" i="1" s="1"/>
  <c r="AH52" i="1"/>
  <c r="AX20" i="1"/>
  <c r="BB49" i="1"/>
  <c r="BD49" i="1" s="1"/>
  <c r="BF49" i="1" s="1"/>
  <c r="BB43" i="1"/>
  <c r="AW49" i="1"/>
  <c r="BB23" i="1"/>
  <c r="S37" i="1"/>
  <c r="BB45" i="1"/>
  <c r="BD45" i="1" s="1"/>
  <c r="BD47" i="1"/>
  <c r="BF47" i="1" s="1"/>
  <c r="AW23" i="1"/>
  <c r="BD32" i="1"/>
  <c r="BF32" i="1" s="1"/>
  <c r="BD39" i="1"/>
  <c r="BF39" i="1" s="1"/>
  <c r="Q52" i="1"/>
  <c r="S31" i="1"/>
  <c r="P52" i="1"/>
  <c r="S20" i="1"/>
  <c r="BB35" i="1"/>
  <c r="BD35" i="1" s="1"/>
  <c r="AX25" i="1"/>
  <c r="AX26" i="1"/>
  <c r="AW26" i="1" s="1"/>
  <c r="S22" i="1"/>
  <c r="S27" i="1"/>
  <c r="S40" i="1"/>
  <c r="AX40" i="1"/>
  <c r="AW40" i="1" s="1"/>
  <c r="BB28" i="1"/>
  <c r="S29" i="1"/>
  <c r="AX34" i="1"/>
  <c r="AW34" i="1" s="1"/>
  <c r="AX37" i="1"/>
  <c r="AW37" i="1" s="1"/>
  <c r="AW30" i="1"/>
  <c r="BF42" i="1" l="1"/>
  <c r="BF35" i="1"/>
  <c r="AX54" i="1"/>
  <c r="BJ39" i="1"/>
  <c r="BK39" i="1" s="1"/>
  <c r="BJ32" i="1"/>
  <c r="BK32" i="1" s="1"/>
  <c r="BJ24" i="1"/>
  <c r="BK24" i="1" s="1"/>
  <c r="BJ46" i="1"/>
  <c r="BK46" i="1" s="1"/>
  <c r="BJ30" i="1"/>
  <c r="BK30" i="1" s="1"/>
  <c r="BJ49" i="1"/>
  <c r="BK49" i="1" s="1"/>
  <c r="BJ48" i="1"/>
  <c r="BK48" i="1"/>
  <c r="BJ42" i="1"/>
  <c r="BK42" i="1"/>
  <c r="BJ35" i="1"/>
  <c r="BK35" i="1" s="1"/>
  <c r="BB25" i="1"/>
  <c r="BD25" i="1" s="1"/>
  <c r="BF25" i="1" s="1"/>
  <c r="BB29" i="1"/>
  <c r="BD29" i="1" s="1"/>
  <c r="BF29" i="1" s="1"/>
  <c r="BF45" i="1"/>
  <c r="BD23" i="1"/>
  <c r="BF23" i="1" s="1"/>
  <c r="BD43" i="1"/>
  <c r="BJ41" i="1"/>
  <c r="BK41" i="1" s="1"/>
  <c r="BD44" i="1"/>
  <c r="BF44" i="1" s="1"/>
  <c r="BJ21" i="1"/>
  <c r="BK21" i="1" s="1"/>
  <c r="BD28" i="1"/>
  <c r="BF28" i="1" s="1"/>
  <c r="BB40" i="1"/>
  <c r="BD40" i="1" s="1"/>
  <c r="BF40" i="1" s="1"/>
  <c r="AW25" i="1"/>
  <c r="S52" i="1"/>
  <c r="K52" i="1" s="1"/>
  <c r="BB20" i="1"/>
  <c r="BD20" i="1" s="1"/>
  <c r="BB37" i="1"/>
  <c r="BD37" i="1" s="1"/>
  <c r="BD34" i="1"/>
  <c r="BF34" i="1" s="1"/>
  <c r="AW29" i="1"/>
  <c r="BB26" i="1"/>
  <c r="BP50" i="1"/>
  <c r="BR50" i="1" s="1"/>
  <c r="BS50" i="1" s="1"/>
  <c r="BT50" i="1" s="1"/>
  <c r="BM50" i="1"/>
  <c r="BO50" i="1"/>
  <c r="BB27" i="1"/>
  <c r="BJ47" i="1"/>
  <c r="BK47" i="1" s="1"/>
  <c r="BB33" i="1"/>
  <c r="BD22" i="1"/>
  <c r="BB22" i="1"/>
  <c r="BB31" i="1"/>
  <c r="BF43" i="1"/>
  <c r="BK51" i="1"/>
  <c r="BJ51" i="1"/>
  <c r="AW22" i="1"/>
  <c r="BJ36" i="1"/>
  <c r="BK36" i="1" s="1"/>
  <c r="AX52" i="1"/>
  <c r="AW20" i="1"/>
  <c r="AW27" i="1"/>
  <c r="BJ38" i="1"/>
  <c r="BK38" i="1" s="1"/>
  <c r="AW52" i="1" l="1"/>
  <c r="BF22" i="1"/>
  <c r="BD26" i="1"/>
  <c r="BF26" i="1" s="1"/>
  <c r="BJ26" i="1" s="1"/>
  <c r="BK26" i="1" s="1"/>
  <c r="BD27" i="1"/>
  <c r="BF27" i="1" s="1"/>
  <c r="BD33" i="1"/>
  <c r="BF33" i="1" s="1"/>
  <c r="BJ33" i="1" s="1"/>
  <c r="BK33" i="1" s="1"/>
  <c r="BF37" i="1"/>
  <c r="BO36" i="1"/>
  <c r="BM36" i="1"/>
  <c r="BP36" i="1" s="1"/>
  <c r="BJ29" i="1"/>
  <c r="BK29" i="1" s="1"/>
  <c r="BJ37" i="1"/>
  <c r="BK37" i="1" s="1"/>
  <c r="BM49" i="1"/>
  <c r="BP49" i="1" s="1"/>
  <c r="BO49" i="1"/>
  <c r="BM32" i="1"/>
  <c r="BO32" i="1"/>
  <c r="BO47" i="1"/>
  <c r="BM47" i="1"/>
  <c r="BP47" i="1" s="1"/>
  <c r="BR47" i="1" s="1"/>
  <c r="BS47" i="1" s="1"/>
  <c r="BT47" i="1" s="1"/>
  <c r="BJ44" i="1"/>
  <c r="BK44" i="1" s="1"/>
  <c r="BJ23" i="1"/>
  <c r="BK23" i="1" s="1"/>
  <c r="BJ25" i="1"/>
  <c r="BK25" i="1" s="1"/>
  <c r="BM30" i="1"/>
  <c r="BP30" i="1" s="1"/>
  <c r="BO30" i="1"/>
  <c r="BJ40" i="1"/>
  <c r="BK40" i="1" s="1"/>
  <c r="BO35" i="1"/>
  <c r="BM35" i="1"/>
  <c r="BO46" i="1"/>
  <c r="BM46" i="1"/>
  <c r="BP46" i="1" s="1"/>
  <c r="BR46" i="1" s="1"/>
  <c r="BS46" i="1" s="1"/>
  <c r="BT46" i="1" s="1"/>
  <c r="BO38" i="1"/>
  <c r="BM38" i="1"/>
  <c r="BM24" i="1"/>
  <c r="BO24" i="1"/>
  <c r="BO21" i="1"/>
  <c r="BM21" i="1"/>
  <c r="BP21" i="1" s="1"/>
  <c r="BR21" i="1" s="1"/>
  <c r="BS21" i="1" s="1"/>
  <c r="BT21" i="1" s="1"/>
  <c r="BO39" i="1"/>
  <c r="BP39" i="1" s="1"/>
  <c r="BM39" i="1"/>
  <c r="BM42" i="1"/>
  <c r="BO42" i="1"/>
  <c r="BD31" i="1"/>
  <c r="BF31" i="1" s="1"/>
  <c r="BJ34" i="1"/>
  <c r="BK34" i="1" s="1"/>
  <c r="BB52" i="1"/>
  <c r="BJ45" i="1"/>
  <c r="BK45" i="1" s="1"/>
  <c r="BO51" i="1"/>
  <c r="BM51" i="1"/>
  <c r="BO41" i="1"/>
  <c r="BM41" i="1"/>
  <c r="BO48" i="1"/>
  <c r="BM48" i="1"/>
  <c r="BP48" i="1" s="1"/>
  <c r="BJ43" i="1"/>
  <c r="BK43" i="1" s="1"/>
  <c r="BF20" i="1"/>
  <c r="BJ28" i="1"/>
  <c r="BK28" i="1"/>
  <c r="BJ27" i="1" l="1"/>
  <c r="BK27" i="1" s="1"/>
  <c r="BP32" i="1"/>
  <c r="BP24" i="1"/>
  <c r="BP42" i="1"/>
  <c r="BJ22" i="1"/>
  <c r="BK22" i="1" s="1"/>
  <c r="BD52" i="1"/>
  <c r="BF53" i="1" s="1"/>
  <c r="BP41" i="1"/>
  <c r="BP51" i="1"/>
  <c r="BP38" i="1"/>
  <c r="BP35" i="1"/>
  <c r="BR35" i="1" s="1"/>
  <c r="BS35" i="1" s="1"/>
  <c r="BT35" i="1" s="1"/>
  <c r="BO45" i="1"/>
  <c r="BM45" i="1"/>
  <c r="BP45" i="1" s="1"/>
  <c r="BV24" i="1"/>
  <c r="BW24" i="1" s="1"/>
  <c r="BR24" i="1"/>
  <c r="BS24" i="1" s="1"/>
  <c r="BT24" i="1" s="1"/>
  <c r="BM23" i="1"/>
  <c r="BO23" i="1"/>
  <c r="BV32" i="1"/>
  <c r="BW32" i="1" s="1"/>
  <c r="BR32" i="1"/>
  <c r="BS32" i="1" s="1"/>
  <c r="BT32" i="1" s="1"/>
  <c r="BV36" i="1"/>
  <c r="BW36" i="1" s="1"/>
  <c r="BR36" i="1"/>
  <c r="BS36" i="1" s="1"/>
  <c r="BT36" i="1" s="1"/>
  <c r="BM26" i="1"/>
  <c r="BO26" i="1"/>
  <c r="BP26" i="1" s="1"/>
  <c r="BV42" i="1"/>
  <c r="BW42" i="1" s="1"/>
  <c r="BR42" i="1"/>
  <c r="BS42" i="1" s="1"/>
  <c r="BT42" i="1" s="1"/>
  <c r="BM33" i="1"/>
  <c r="BO33" i="1"/>
  <c r="BO43" i="1"/>
  <c r="BM43" i="1"/>
  <c r="BP43" i="1" s="1"/>
  <c r="BV41" i="1"/>
  <c r="BW41" i="1" s="1"/>
  <c r="BR41" i="1"/>
  <c r="BS41" i="1" s="1"/>
  <c r="BT41" i="1" s="1"/>
  <c r="BV51" i="1"/>
  <c r="BW51" i="1" s="1"/>
  <c r="BR51" i="1"/>
  <c r="BS51" i="1" s="1"/>
  <c r="BT51" i="1" s="1"/>
  <c r="BO34" i="1"/>
  <c r="BM34" i="1"/>
  <c r="BP34" i="1" s="1"/>
  <c r="BV38" i="1"/>
  <c r="BW38" i="1" s="1"/>
  <c r="BR38" i="1"/>
  <c r="BS38" i="1" s="1"/>
  <c r="BT38" i="1" s="1"/>
  <c r="BV35" i="1"/>
  <c r="BW35" i="1" s="1"/>
  <c r="BR39" i="1"/>
  <c r="BS39" i="1" s="1"/>
  <c r="BT39" i="1" s="1"/>
  <c r="BV39" i="1"/>
  <c r="BW39" i="1" s="1"/>
  <c r="BM25" i="1"/>
  <c r="BO25" i="1"/>
  <c r="BO29" i="1"/>
  <c r="BM29" i="1"/>
  <c r="BP40" i="1"/>
  <c r="BO40" i="1"/>
  <c r="BM40" i="1"/>
  <c r="BM44" i="1"/>
  <c r="BP44" i="1"/>
  <c r="BO44" i="1"/>
  <c r="BF52" i="1"/>
  <c r="BJ54" i="1" s="1"/>
  <c r="BJ20" i="1"/>
  <c r="BV49" i="1"/>
  <c r="BW49" i="1" s="1"/>
  <c r="BR49" i="1"/>
  <c r="BS49" i="1" s="1"/>
  <c r="BT49" i="1" s="1"/>
  <c r="BJ31" i="1"/>
  <c r="BK31" i="1" s="1"/>
  <c r="BV48" i="1"/>
  <c r="BW48" i="1" s="1"/>
  <c r="BR48" i="1"/>
  <c r="BS48" i="1" s="1"/>
  <c r="BT48" i="1" s="1"/>
  <c r="BR30" i="1"/>
  <c r="BS30" i="1" s="1"/>
  <c r="BT30" i="1" s="1"/>
  <c r="BV30" i="1"/>
  <c r="BW30" i="1" s="1"/>
  <c r="BM37" i="1"/>
  <c r="BO37" i="1"/>
  <c r="BO28" i="1"/>
  <c r="BM28" i="1"/>
  <c r="BO22" i="1" l="1"/>
  <c r="BM22" i="1"/>
  <c r="BP22" i="1" s="1"/>
  <c r="BO27" i="1"/>
  <c r="BM27" i="1"/>
  <c r="BP27" i="1" s="1"/>
  <c r="BR27" i="1" s="1"/>
  <c r="BS27" i="1" s="1"/>
  <c r="BT27" i="1" s="1"/>
  <c r="BP28" i="1"/>
  <c r="BP29" i="1"/>
  <c r="BV29" i="1" s="1"/>
  <c r="BW29" i="1" s="1"/>
  <c r="BP33" i="1"/>
  <c r="BP37" i="1"/>
  <c r="BV37" i="1" s="1"/>
  <c r="BW37" i="1" s="1"/>
  <c r="BP25" i="1"/>
  <c r="BP23" i="1"/>
  <c r="BV23" i="1" s="1"/>
  <c r="BW23" i="1" s="1"/>
  <c r="BV28" i="1"/>
  <c r="BW28" i="1" s="1"/>
  <c r="BR28" i="1"/>
  <c r="BS28" i="1" s="1"/>
  <c r="BT28" i="1" s="1"/>
  <c r="BR29" i="1"/>
  <c r="BS29" i="1" s="1"/>
  <c r="BT29" i="1" s="1"/>
  <c r="BV33" i="1"/>
  <c r="BW33" i="1" s="1"/>
  <c r="BR33" i="1"/>
  <c r="BS33" i="1" s="1"/>
  <c r="BT33" i="1" s="1"/>
  <c r="BO31" i="1"/>
  <c r="BM31" i="1"/>
  <c r="BP31" i="1" s="1"/>
  <c r="BR45" i="1"/>
  <c r="BS45" i="1" s="1"/>
  <c r="BT45" i="1" s="1"/>
  <c r="BV45" i="1"/>
  <c r="BW45" i="1" s="1"/>
  <c r="BR37" i="1"/>
  <c r="BS37" i="1" s="1"/>
  <c r="BT37" i="1" s="1"/>
  <c r="BV25" i="1"/>
  <c r="BW25" i="1" s="1"/>
  <c r="BR25" i="1"/>
  <c r="BS25" i="1" s="1"/>
  <c r="BT25" i="1" s="1"/>
  <c r="BR23" i="1"/>
  <c r="BS23" i="1" s="1"/>
  <c r="BT23" i="1" s="1"/>
  <c r="BV22" i="1"/>
  <c r="BW22" i="1" s="1"/>
  <c r="BR22" i="1"/>
  <c r="BS22" i="1" s="1"/>
  <c r="BT22" i="1" s="1"/>
  <c r="BV26" i="1"/>
  <c r="BW26" i="1" s="1"/>
  <c r="BR26" i="1"/>
  <c r="BS26" i="1" s="1"/>
  <c r="BT26" i="1" s="1"/>
  <c r="BV43" i="1"/>
  <c r="BW43" i="1" s="1"/>
  <c r="BR43" i="1"/>
  <c r="BS43" i="1" s="1"/>
  <c r="BT43" i="1" s="1"/>
  <c r="BJ52" i="1"/>
  <c r="BV34" i="1"/>
  <c r="BW34" i="1" s="1"/>
  <c r="BR34" i="1"/>
  <c r="BS34" i="1" s="1"/>
  <c r="BT34" i="1" s="1"/>
  <c r="BV40" i="1"/>
  <c r="BW40" i="1" s="1"/>
  <c r="BR40" i="1"/>
  <c r="BS40" i="1" s="1"/>
  <c r="BT40" i="1" s="1"/>
  <c r="BV44" i="1"/>
  <c r="BW44" i="1" s="1"/>
  <c r="BR44" i="1"/>
  <c r="BS44" i="1" s="1"/>
  <c r="BT44" i="1" s="1"/>
  <c r="BK20" i="1"/>
  <c r="BV27" i="1" l="1"/>
  <c r="BW27" i="1" s="1"/>
  <c r="BV31" i="1"/>
  <c r="BW31" i="1" s="1"/>
  <c r="BR31" i="1"/>
  <c r="BS31" i="1" s="1"/>
  <c r="BT31" i="1" s="1"/>
  <c r="BK52" i="1"/>
  <c r="BO20" i="1"/>
  <c r="BM20" i="1"/>
  <c r="BP20" i="1"/>
  <c r="BO54" i="1" l="1"/>
  <c r="BO52" i="1"/>
  <c r="BM52" i="1"/>
  <c r="BV20" i="1"/>
  <c r="BW20" i="1" s="1"/>
  <c r="BR20" i="1"/>
  <c r="BS20" i="1" s="1"/>
  <c r="BT20" i="1" s="1"/>
  <c r="BP52" i="1" l="1"/>
  <c r="BR52" i="1" s="1"/>
  <c r="BS52" i="1"/>
  <c r="BT54" i="1" s="1"/>
  <c r="BT52" i="1" l="1"/>
</calcChain>
</file>

<file path=xl/comments1.xml><?xml version="1.0" encoding="utf-8"?>
<comments xmlns="http://schemas.openxmlformats.org/spreadsheetml/2006/main">
  <authors>
    <author>Автор</author>
  </authors>
  <commentList>
    <comment ref="AR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каб+лаб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почетный работник
</t>
        </r>
      </text>
    </comment>
    <comment ref="AR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каб+лаб</t>
        </r>
      </text>
    </comment>
  </commentList>
</comments>
</file>

<file path=xl/sharedStrings.xml><?xml version="1.0" encoding="utf-8"?>
<sst xmlns="http://schemas.openxmlformats.org/spreadsheetml/2006/main" count="309" uniqueCount="192">
  <si>
    <t>№ п/п</t>
  </si>
  <si>
    <t xml:space="preserve"> Фамилия, Имя,  Отчество</t>
  </si>
  <si>
    <t>Наименование должности, преподаваемый предмет и классы</t>
  </si>
  <si>
    <t xml:space="preserve">Образование, наименование  и дата окончания образовательного учреждения, </t>
  </si>
  <si>
    <t>Ступень  профессионального образования</t>
  </si>
  <si>
    <t>Квалификационная  категория</t>
  </si>
  <si>
    <t>Ученая степень и почетное звание</t>
  </si>
  <si>
    <t>Фонд должностных окладов</t>
  </si>
  <si>
    <t>Компенскационные выплаты (выплата за работу с вредными и (или) опасными условиями труда</t>
  </si>
  <si>
    <t>Стимулирующие выплаты</t>
  </si>
  <si>
    <t>Итого фонд оплаты труда</t>
  </si>
  <si>
    <t>Размер увеличения заработной платы по строке  с учетом районного коэффициента</t>
  </si>
  <si>
    <t>Размер увеличения заработной платы по строке  с учетом северной надбавки</t>
  </si>
  <si>
    <t>Всего фонд оплаты труда в месяц</t>
  </si>
  <si>
    <t>Всего фонд оплаты труда в год</t>
  </si>
  <si>
    <t>Иные выплаты</t>
  </si>
  <si>
    <t>ВСЕГО ФОТ в год</t>
  </si>
  <si>
    <t>Базовый оклад</t>
  </si>
  <si>
    <t>Повышающие коэффициенты</t>
  </si>
  <si>
    <t xml:space="preserve">Надбавка на обеспечение книгоиздательской продукцией и периодическими изданиями  </t>
  </si>
  <si>
    <t>Фонд должностных окладов- итого</t>
  </si>
  <si>
    <t>Тарифная ставка</t>
  </si>
  <si>
    <t>Базовый коэффициент</t>
  </si>
  <si>
    <t>Итого тарифная ставка с учетом базового коэффициента</t>
  </si>
  <si>
    <t xml:space="preserve">стоимость одного часа в  I-XI    классах </t>
  </si>
  <si>
    <t>Число часов в неделю по учебному плану</t>
  </si>
  <si>
    <t>тарифная ставка с учетом базового коэффициента в месяц за часы</t>
  </si>
  <si>
    <t xml:space="preserve">Коэффициент специфики работы </t>
  </si>
  <si>
    <t>Коэффициент квалификации работника</t>
  </si>
  <si>
    <t>Коэффициент территории</t>
  </si>
  <si>
    <t>Размер базового коэффициента</t>
  </si>
  <si>
    <t>I-IV   классы</t>
  </si>
  <si>
    <t>V-IX  классы</t>
  </si>
  <si>
    <t>X-XI    классы</t>
  </si>
  <si>
    <t>итого</t>
  </si>
  <si>
    <t xml:space="preserve"> I-IV   классы</t>
  </si>
  <si>
    <t>V-IX классы</t>
  </si>
  <si>
    <t xml:space="preserve">    Проверка тетрадей</t>
  </si>
  <si>
    <t>Работа по адаптированным прграммам (в рамках инклюзивного образования)</t>
  </si>
  <si>
    <t xml:space="preserve"> работа с обучающимися с ОВЗ по программам индивидуального обучения**</t>
  </si>
  <si>
    <t>Преподавание национальных языков КМНС</t>
  </si>
  <si>
    <t>Выполнение обязанностей классного руководителя</t>
  </si>
  <si>
    <t>Заведование учебным, методическим кабинетом, секцией, лабораторией, опытным участком</t>
  </si>
  <si>
    <t>Руководство методическим объединением</t>
  </si>
  <si>
    <t>Заведование учебно - производственной мастерской, спортивным залом, учебно - консультационным пунктом</t>
  </si>
  <si>
    <t>ИТОГО коэффициент специфики работы- итого (К3)</t>
  </si>
  <si>
    <t xml:space="preserve">Коэф.за квалификационную категорию </t>
  </si>
  <si>
    <t xml:space="preserve"> Коэф за государственные награды и почетные звания</t>
  </si>
  <si>
    <t xml:space="preserve"> Коэф. за квалификации всего</t>
  </si>
  <si>
    <t>сумма</t>
  </si>
  <si>
    <t>Коэффициент</t>
  </si>
  <si>
    <t>Сумма</t>
  </si>
  <si>
    <t>Размер коэффициента (4-12%)</t>
  </si>
  <si>
    <t>Размер коэффициента</t>
  </si>
  <si>
    <t>коэф.</t>
  </si>
  <si>
    <t xml:space="preserve"> I-IV   классы (полные часы)</t>
  </si>
  <si>
    <t xml:space="preserve">коэф.     (классы) V -XI  </t>
  </si>
  <si>
    <t>Сумма V -XI  классы</t>
  </si>
  <si>
    <t>коэффец.</t>
  </si>
  <si>
    <t>СОГЛАСОВАНО</t>
  </si>
  <si>
    <t>УТВЕРЖДАЮ</t>
  </si>
  <si>
    <t>Березовского района</t>
  </si>
  <si>
    <t>* только по учебному плану</t>
  </si>
  <si>
    <t>** коэффициент устанавливается за часы</t>
  </si>
  <si>
    <t>первая</t>
  </si>
  <si>
    <t>Доплата до МРОТ в месяц</t>
  </si>
  <si>
    <t>размер мрот</t>
  </si>
  <si>
    <t xml:space="preserve"> реализация учебной программы*</t>
  </si>
  <si>
    <t>работа во внеурочной деятельности</t>
  </si>
  <si>
    <t>часы</t>
  </si>
  <si>
    <t xml:space="preserve">зп на 18 часов </t>
  </si>
  <si>
    <t>Разница</t>
  </si>
  <si>
    <t>на нагрузку</t>
  </si>
  <si>
    <t>высшая</t>
  </si>
  <si>
    <t>Директор</t>
  </si>
  <si>
    <t>на 1 сентября 2023 года</t>
  </si>
  <si>
    <r>
      <t>*** вредность устанавливается по результатам СОУТ, где фактор составляеи</t>
    </r>
    <r>
      <rPr>
        <b/>
        <sz val="8"/>
        <rFont val="Times New Roman"/>
        <family val="1"/>
        <charset val="204"/>
      </rPr>
      <t xml:space="preserve"> 3</t>
    </r>
  </si>
  <si>
    <t>ВСЕГО</t>
  </si>
  <si>
    <t>,</t>
  </si>
  <si>
    <t>"01"  сентября   2023 год</t>
  </si>
  <si>
    <t>ИО председателя  Комитета образования Администрации</t>
  </si>
  <si>
    <r>
      <t xml:space="preserve">МАОУ </t>
    </r>
    <r>
      <rPr>
        <u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Светловская</t>
    </r>
    <r>
      <rPr>
        <u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СОШ имени Солёнова Б.А."</t>
    </r>
  </si>
  <si>
    <t>В.В. Чекмазова____________</t>
  </si>
  <si>
    <t>Т.Б. Румянцева__________________</t>
  </si>
  <si>
    <r>
      <t xml:space="preserve">Наименование образовательной организации </t>
    </r>
    <r>
      <rPr>
        <b/>
        <sz val="10"/>
        <rFont val="Times New Roman"/>
        <family val="1"/>
        <charset val="204"/>
      </rPr>
      <t>Муниципальное автономное общеобразовательное учреждение "Светловская средняя общеобразовательная школа имени Солёнова Бориса Александровича"</t>
    </r>
  </si>
  <si>
    <t>Местонахождение и адрес организации: п.Светлый, ул.Первопроходцев 67А</t>
  </si>
  <si>
    <t>коэф.       (I-IV   классы)</t>
  </si>
  <si>
    <t>Сумма      ( I-IV   классы)</t>
  </si>
  <si>
    <t xml:space="preserve"> V -XI   классы</t>
  </si>
  <si>
    <t>Козак Ольга                                          Васильевна</t>
  </si>
  <si>
    <t>учит.нач.кл, 1 кл, внеур.деят.1., инд.деят.4,5 кл</t>
  </si>
  <si>
    <t>ГУ "Луганский нац. универ. им.Т.Шевченко" г.Луганск, 2012</t>
  </si>
  <si>
    <t>высшее, специалист</t>
  </si>
  <si>
    <t>не имеет</t>
  </si>
  <si>
    <t>Лысякова Инга Владимировна</t>
  </si>
  <si>
    <t>учит.нач.кл, 2б кл, англ.яз. 3-4кл, внеур.деят.2б. , ин.об.5кл</t>
  </si>
  <si>
    <t>ФГАОУ ВПО "Тюменский гос. университет"2018</t>
  </si>
  <si>
    <t>высшее, бакалавр</t>
  </si>
  <si>
    <t>Истомина Елена Дмитриевна</t>
  </si>
  <si>
    <t>учит.нач.кл, 1б кл, фзк 1аб вн.деят.1б,инд.1б</t>
  </si>
  <si>
    <t>Ханты-Мансийский педагогический колледж, 2002г</t>
  </si>
  <si>
    <t>среднее профессиональное</t>
  </si>
  <si>
    <t>Холодович Татьяна Борисовна</t>
  </si>
  <si>
    <t>учит.нач.кл, 3акл, внеур.деят.3а,. Инд.обуч.5 кл.</t>
  </si>
  <si>
    <t>Таланова Светлана Михайловна</t>
  </si>
  <si>
    <t>учит.нач.кл, 3б кл.внеур.деят.3б кл. ,инд.об.2кл.</t>
  </si>
  <si>
    <t xml:space="preserve">Катайское педагогическое училище, 1990  </t>
  </si>
  <si>
    <t>Почетная Грамота зам. Министра</t>
  </si>
  <si>
    <t>Ромашкина Галина Дмитриевна</t>
  </si>
  <si>
    <t>учит.нач.кл, 4а кл.внеур.деят.4а кл. инд.обуч.2,5 кл.</t>
  </si>
  <si>
    <t>Тюменское педагогическое училище №1,1989</t>
  </si>
  <si>
    <t>Почетная грамота МинОбрнауки РФ</t>
  </si>
  <si>
    <t>Шишкина Оксана Викторовна</t>
  </si>
  <si>
    <t>учит.нач.кл, 4бкл. внеурочн.деят.4бкл. инд.обуч.4б,5 кл.</t>
  </si>
  <si>
    <t>Борисоглебский гос. педагогический институт, 1997</t>
  </si>
  <si>
    <t>Гришина Алина Владимровна</t>
  </si>
  <si>
    <t>учит. внеурочн.деят.1-6 кл., инд.обуч.5-7кл</t>
  </si>
  <si>
    <t>ФГОУ ВПО "Чувашский гос. университет им. И.Н. Ульяннова",2005</t>
  </si>
  <si>
    <t>Чернова Елена Петровна</t>
  </si>
  <si>
    <t>учит.рус.лит.,5,6,10кл</t>
  </si>
  <si>
    <t xml:space="preserve">ГОУ ВПО "Ростовский гос. университет", 2004 </t>
  </si>
  <si>
    <t>Почетная грамота Думы ХМАО</t>
  </si>
  <si>
    <t>Шумилова Марина Александровна</t>
  </si>
  <si>
    <t>учит.рус.лит.,8аб,11 кл,учит. ОДНКНР 5аб,6, истр.5аб,внеур.8б</t>
  </si>
  <si>
    <t>Шуйский гос. педуниверситет,2000</t>
  </si>
  <si>
    <t>Муковнина Елена Ивановна</t>
  </si>
  <si>
    <t>учит.рус.лит.,7,9аб кл., инд.об. 8,9кл, внеур.9б</t>
  </si>
  <si>
    <t>Российский гос. педуниверситет,1998</t>
  </si>
  <si>
    <t>Муленкова Анна Александровна</t>
  </si>
  <si>
    <t>учит.истор.,общ.-9, 10,11 кл., инд.об.9абкл.</t>
  </si>
  <si>
    <t>ФГБОУ ВПО "Чувашский гос.университет", 2014</t>
  </si>
  <si>
    <t>Зиновьева Ольга Николаевна</t>
  </si>
  <si>
    <t>учит.физики.7-9, 10,11 кл. учит. инф. 5-9, 10,11 кл, внеур.11кл</t>
  </si>
  <si>
    <t>Уральский гос. педуниверситет,1996</t>
  </si>
  <si>
    <t>Постникова Лидия Алексеевна</t>
  </si>
  <si>
    <t>учит.матем.5,6,7,8аб кл., внеур.деят.8а</t>
  </si>
  <si>
    <t>Алтайский гос. университет,1991</t>
  </si>
  <si>
    <t>ПРОО</t>
  </si>
  <si>
    <t>Корсадыкова Анна Васильевна</t>
  </si>
  <si>
    <t>учит.матем.9аб,10,11 кл., инд.об.8,9 кл, внеур.9а</t>
  </si>
  <si>
    <t xml:space="preserve">ФГБОУ ВО "Уральский гос. пед. университет", 2020 </t>
  </si>
  <si>
    <t>высшее, магистр</t>
  </si>
  <si>
    <t>Григорьева Анастасия Олеговна</t>
  </si>
  <si>
    <t>учит.хим.8- 11 кл. учит.биол.6-11кл., внеуроч.деят.7кл., инд.об.2,5,8,9 кл</t>
  </si>
  <si>
    <t>ГБОУ ВПО "Славянский-на-Кубани гос.пед. институт", 2006</t>
  </si>
  <si>
    <t>Жогина Татьяна Александровна</t>
  </si>
  <si>
    <t>учит.географ.5-9, 10,11кл.,вн.деят.6,9абкл, инд.об.8,9кл</t>
  </si>
  <si>
    <t>ГОУ ВПО "Российский госпрофпедуниверситет" (Екатеринбург),2005</t>
  </si>
  <si>
    <t>Гилязова Алсу                      Рамилевна</t>
  </si>
  <si>
    <t xml:space="preserve">учит.анг.яз 2аб,5-11кл </t>
  </si>
  <si>
    <t>ФГБОУВО "Башкирский гос. университет", г.Уфа,2017г.</t>
  </si>
  <si>
    <t>высшее, бакалавриат</t>
  </si>
  <si>
    <t>Штейнбрейс Андрей Игоревич</t>
  </si>
  <si>
    <t>учит.ФЗК и ОБЖ. 2аб,5-11 кл., внеур.деят.2аб, 5-7 кл</t>
  </si>
  <si>
    <t>ФГБОУ ВО "Уральский гос. Университет ФЗК",2022</t>
  </si>
  <si>
    <t>Шумилов Андрей Владимирович</t>
  </si>
  <si>
    <t>учит.физк.1,3аб,4аб,8аб-9аб кл.,10,11 кл., инд.об.5,8кл.</t>
  </si>
  <si>
    <t>Шуйский гос. педуниверситет,1997</t>
  </si>
  <si>
    <t>Степанько Елена Николаевна</t>
  </si>
  <si>
    <t>учит.тех.2аб,5-9 кл., внеуроч.деят.1-4кл., инд.об-5,8,9кл</t>
  </si>
  <si>
    <t>ФГОУ ВПО "Тюменская гос.сельскохоз. академия", 2003</t>
  </si>
  <si>
    <t>Муленков Александр Вячеславович</t>
  </si>
  <si>
    <t>учит.тех.5-9 кл., инд.обуч.8,9 кл</t>
  </si>
  <si>
    <t>Академия права и управления, 2002</t>
  </si>
  <si>
    <t>Лобанов Андрей Владимирович</t>
  </si>
  <si>
    <t>учит.муз.,1аб-8абкл.</t>
  </si>
  <si>
    <t>ФГБОУ ВО "Башкирский ГУ", г. Уфа, 2021г</t>
  </si>
  <si>
    <t>Новоселова Наталья Юрьевна</t>
  </si>
  <si>
    <t>учит. черч.8,9кл.учит.ИЗО2аб,5-7кл.  внеуроч.деят.9аб, 10 кл, инд.об.5кл</t>
  </si>
  <si>
    <t>Тюменский индустриальный институт, 1987г</t>
  </si>
  <si>
    <t>Почетная грамота Мин Просвещения РФ</t>
  </si>
  <si>
    <t>Соленова Мария Михайловна</t>
  </si>
  <si>
    <t xml:space="preserve">  инд.обуч.2,5,8 кл</t>
  </si>
  <si>
    <t>ФГБОУ ВО "Пермский гос. гуманитарно-пед. университет", 2017</t>
  </si>
  <si>
    <t>Муленкова Виктория Геннадьевна</t>
  </si>
  <si>
    <t>инд.об.2,5,8 кл</t>
  </si>
  <si>
    <t>Чувашский сельскохозяйственный институт, г. Чебоксары, 1994 г</t>
  </si>
  <si>
    <t>Журова Ольга Геннадьевна</t>
  </si>
  <si>
    <t>внеуроч.1-4л., 7кл</t>
  </si>
  <si>
    <t>ФГАОУ ВПО Российский государственный профессионально-педагогический университет",2010г</t>
  </si>
  <si>
    <t>Перова Диана Васильевна</t>
  </si>
  <si>
    <t>внеуроч.1-4л., 7,8кл</t>
  </si>
  <si>
    <t>ФГБОУ ВПО "Тюменский государственный университет",2014г</t>
  </si>
  <si>
    <t xml:space="preserve">вакансия </t>
  </si>
  <si>
    <t>адаптивная физическая культура</t>
  </si>
  <si>
    <t>вакансия</t>
  </si>
  <si>
    <t>внеурочная деятельность</t>
  </si>
  <si>
    <t>коррекционная работа</t>
  </si>
  <si>
    <t>инд.проект</t>
  </si>
  <si>
    <t xml:space="preserve"> </t>
  </si>
  <si>
    <t>Штатное расписание</t>
  </si>
  <si>
    <t>учителей работающих по адаптированным программам и                                              с обучающимися с ОВЗ по индивидуальным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</si>
</sst>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,##0.00;[Red]#,##0.00"/>
    <numFmt numFmtId="167" formatCode="#,##0.00_ ;[Red]\-#,##0.00\ "/>
    <numFmt numFmtId="168" formatCode="0_ ;[Red]\-0\ "/>
    <numFmt numFmtId="169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147">
    <xf numFmtId="0" fontId="0" fillId="0" borderId="0" xfId="0"/>
    <xf numFmtId="3" fontId="1" fillId="0" borderId="3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justify"/>
    </xf>
    <xf numFmtId="3" fontId="4" fillId="0" borderId="18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top" wrapText="1"/>
    </xf>
    <xf numFmtId="169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justify" wrapText="1"/>
    </xf>
    <xf numFmtId="0" fontId="3" fillId="0" borderId="7" xfId="0" applyFont="1" applyFill="1" applyBorder="1" applyAlignment="1">
      <alignment horizontal="left" wrapText="1"/>
    </xf>
    <xf numFmtId="3" fontId="3" fillId="0" borderId="7" xfId="0" applyNumberFormat="1" applyFont="1" applyFill="1" applyBorder="1" applyAlignment="1">
      <alignment horizontal="left" vertical="top" wrapText="1"/>
    </xf>
    <xf numFmtId="0" fontId="0" fillId="0" borderId="0" xfId="0" applyFill="1"/>
    <xf numFmtId="3" fontId="8" fillId="3" borderId="0" xfId="0" applyNumberFormat="1" applyFont="1" applyFill="1" applyAlignment="1">
      <alignment horizontal="center" vertical="center" wrapText="1"/>
    </xf>
    <xf numFmtId="0" fontId="1" fillId="0" borderId="8" xfId="0" applyFont="1" applyFill="1" applyBorder="1" applyAlignment="1">
      <alignment vertical="justify" wrapText="1"/>
    </xf>
    <xf numFmtId="0" fontId="3" fillId="0" borderId="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justify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3" fontId="11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8" fontId="8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3" fillId="4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3" fontId="1" fillId="0" borderId="8" xfId="1" applyNumberFormat="1" applyFont="1" applyFill="1" applyBorder="1" applyAlignment="1">
      <alignment horizontal="center" vertical="center" wrapText="1"/>
    </xf>
    <xf numFmtId="3" fontId="1" fillId="0" borderId="1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457"/>
  <sheetViews>
    <sheetView tabSelected="1" zoomScale="80" zoomScaleNormal="8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BZ18" sqref="BZ18"/>
    </sheetView>
  </sheetViews>
  <sheetFormatPr defaultRowHeight="12.75" x14ac:dyDescent="0.25"/>
  <cols>
    <col min="1" max="1" width="6.5703125" style="16" customWidth="1"/>
    <col min="2" max="2" width="21.5703125" style="16" customWidth="1"/>
    <col min="3" max="3" width="0.140625" style="16" hidden="1" customWidth="1"/>
    <col min="4" max="4" width="20.85546875" style="16" customWidth="1"/>
    <col min="5" max="5" width="13.140625" style="16" customWidth="1"/>
    <col min="6" max="6" width="9.140625" style="16"/>
    <col min="7" max="7" width="12.140625" style="16" customWidth="1"/>
    <col min="8" max="8" width="8.140625" style="16" hidden="1" customWidth="1"/>
    <col min="9" max="9" width="7.85546875" style="16" hidden="1" customWidth="1"/>
    <col min="10" max="11" width="9.140625" style="16" hidden="1" customWidth="1"/>
    <col min="12" max="12" width="8.5703125" style="16" hidden="1" customWidth="1"/>
    <col min="13" max="13" width="8" style="16" hidden="1" customWidth="1"/>
    <col min="14" max="14" width="7.42578125" style="16" hidden="1" customWidth="1"/>
    <col min="15" max="19" width="9.140625" style="16" hidden="1" customWidth="1"/>
    <col min="20" max="20" width="8" style="16" hidden="1" customWidth="1"/>
    <col min="21" max="21" width="7.140625" style="16" hidden="1" customWidth="1"/>
    <col min="22" max="22" width="8.7109375" style="16" hidden="1" customWidth="1"/>
    <col min="23" max="23" width="7.5703125" style="16" hidden="1" customWidth="1"/>
    <col min="24" max="24" width="8.42578125" style="16" hidden="1" customWidth="1"/>
    <col min="25" max="25" width="8.140625" style="16" hidden="1" customWidth="1"/>
    <col min="26" max="26" width="7" style="16" hidden="1" customWidth="1"/>
    <col min="27" max="27" width="7.28515625" style="41" hidden="1" customWidth="1"/>
    <col min="28" max="28" width="9.140625" style="16" hidden="1" customWidth="1"/>
    <col min="29" max="29" width="7.140625" style="16" hidden="1" customWidth="1"/>
    <col min="30" max="30" width="7.5703125" style="16" hidden="1" customWidth="1"/>
    <col min="31" max="31" width="9.140625" style="16" hidden="1" customWidth="1"/>
    <col min="32" max="32" width="9" style="16" customWidth="1"/>
    <col min="33" max="33" width="6.42578125" style="16" customWidth="1"/>
    <col min="34" max="34" width="8.85546875" style="16" hidden="1" customWidth="1"/>
    <col min="35" max="35" width="6.5703125" style="16" customWidth="1"/>
    <col min="36" max="36" width="7.140625" style="16" customWidth="1"/>
    <col min="37" max="37" width="9.28515625" style="16" hidden="1" customWidth="1"/>
    <col min="38" max="38" width="6" style="16" hidden="1" customWidth="1"/>
    <col min="39" max="39" width="6.85546875" style="16" hidden="1" customWidth="1"/>
    <col min="40" max="40" width="7.28515625" style="16" hidden="1" customWidth="1"/>
    <col min="41" max="41" width="7.85546875" style="41" hidden="1" customWidth="1"/>
    <col min="42" max="42" width="9.140625" style="106" hidden="1" customWidth="1"/>
    <col min="43" max="43" width="0.42578125" style="16" hidden="1" customWidth="1"/>
    <col min="44" max="44" width="9.140625" style="16" hidden="1" customWidth="1"/>
    <col min="45" max="45" width="8" style="16" hidden="1" customWidth="1"/>
    <col min="46" max="46" width="9.140625" style="16" hidden="1" customWidth="1"/>
    <col min="47" max="47" width="8" style="42" hidden="1" customWidth="1"/>
    <col min="48" max="48" width="11.140625" style="16" hidden="1" customWidth="1"/>
    <col min="49" max="49" width="9.140625" style="7" hidden="1" customWidth="1"/>
    <col min="50" max="50" width="9.140625" style="16" hidden="1" customWidth="1"/>
    <col min="51" max="51" width="7.85546875" style="16" hidden="1" customWidth="1"/>
    <col min="52" max="52" width="9.140625" style="16" hidden="1" customWidth="1"/>
    <col min="53" max="53" width="7.42578125" style="41" hidden="1" customWidth="1"/>
    <col min="54" max="54" width="9.140625" style="16" hidden="1" customWidth="1"/>
    <col min="55" max="55" width="7.5703125" style="16" hidden="1" customWidth="1"/>
    <col min="56" max="56" width="9.140625" style="16" hidden="1" customWidth="1"/>
    <col min="57" max="57" width="9.42578125" style="16" hidden="1" customWidth="1"/>
    <col min="58" max="58" width="9.140625" style="16" hidden="1" customWidth="1"/>
    <col min="59" max="59" width="8.140625" style="16" hidden="1" customWidth="1"/>
    <col min="60" max="60" width="7.85546875" style="16" hidden="1" customWidth="1"/>
    <col min="61" max="62" width="9.140625" style="16" hidden="1" customWidth="1"/>
    <col min="63" max="63" width="9" style="16" hidden="1" customWidth="1"/>
    <col min="64" max="64" width="7.5703125" style="16" hidden="1" customWidth="1"/>
    <col min="65" max="65" width="8" style="16" hidden="1" customWidth="1"/>
    <col min="66" max="66" width="6.28515625" style="16" hidden="1" customWidth="1"/>
    <col min="67" max="68" width="9.140625" style="16" hidden="1" customWidth="1"/>
    <col min="69" max="69" width="8.28515625" style="16" hidden="1" customWidth="1"/>
    <col min="70" max="70" width="9.42578125" style="16" hidden="1" customWidth="1"/>
    <col min="71" max="71" width="9.140625" style="16" hidden="1" customWidth="1"/>
    <col min="72" max="72" width="12.140625" style="16" hidden="1" customWidth="1"/>
    <col min="73" max="75" width="9.140625" style="16" hidden="1" customWidth="1"/>
    <col min="76" max="76" width="0.140625" style="16" customWidth="1"/>
    <col min="77" max="256" width="9.140625" style="16"/>
    <col min="257" max="257" width="6.5703125" style="16" customWidth="1"/>
    <col min="258" max="258" width="21.5703125" style="16" customWidth="1"/>
    <col min="259" max="259" width="16.28515625" style="16" customWidth="1"/>
    <col min="260" max="260" width="20.85546875" style="16" customWidth="1"/>
    <col min="261" max="261" width="13.140625" style="16" customWidth="1"/>
    <col min="262" max="262" width="9.140625" style="16"/>
    <col min="263" max="263" width="12.140625" style="16" customWidth="1"/>
    <col min="264" max="264" width="8.140625" style="16" customWidth="1"/>
    <col min="265" max="265" width="7.85546875" style="16" customWidth="1"/>
    <col min="266" max="267" width="9.140625" style="16"/>
    <col min="268" max="268" width="8.5703125" style="16" customWidth="1"/>
    <col min="269" max="269" width="8" style="16" customWidth="1"/>
    <col min="270" max="270" width="7.42578125" style="16" customWidth="1"/>
    <col min="271" max="275" width="9.140625" style="16"/>
    <col min="276" max="276" width="8" style="16" customWidth="1"/>
    <col min="277" max="277" width="7.140625" style="16" customWidth="1"/>
    <col min="278" max="278" width="8.7109375" style="16" customWidth="1"/>
    <col min="279" max="279" width="7.5703125" style="16" customWidth="1"/>
    <col min="280" max="280" width="8.42578125" style="16" customWidth="1"/>
    <col min="281" max="281" width="8.140625" style="16" customWidth="1"/>
    <col min="282" max="282" width="7" style="16" customWidth="1"/>
    <col min="283" max="283" width="7.28515625" style="16" customWidth="1"/>
    <col min="284" max="284" width="9.140625" style="16"/>
    <col min="285" max="285" width="7.140625" style="16" customWidth="1"/>
    <col min="286" max="286" width="7.5703125" style="16" customWidth="1"/>
    <col min="287" max="287" width="9.140625" style="16"/>
    <col min="288" max="289" width="6.7109375" style="16" customWidth="1"/>
    <col min="290" max="290" width="8.85546875" style="16" customWidth="1"/>
    <col min="291" max="291" width="6.5703125" style="16" customWidth="1"/>
    <col min="292" max="292" width="7.140625" style="16" customWidth="1"/>
    <col min="293" max="293" width="7.7109375" style="16" customWidth="1"/>
    <col min="294" max="294" width="6" style="16" customWidth="1"/>
    <col min="295" max="295" width="6.85546875" style="16" customWidth="1"/>
    <col min="296" max="296" width="7.28515625" style="16" customWidth="1"/>
    <col min="297" max="297" width="7.85546875" style="16" customWidth="1"/>
    <col min="298" max="298" width="9.140625" style="16"/>
    <col min="299" max="299" width="7.7109375" style="16" customWidth="1"/>
    <col min="300" max="300" width="9.140625" style="16" customWidth="1"/>
    <col min="301" max="301" width="8" style="16" customWidth="1"/>
    <col min="302" max="302" width="9.140625" style="16"/>
    <col min="303" max="303" width="8" style="16" customWidth="1"/>
    <col min="304" max="304" width="11.140625" style="16" customWidth="1"/>
    <col min="305" max="306" width="9.140625" style="16"/>
    <col min="307" max="307" width="7.85546875" style="16" customWidth="1"/>
    <col min="308" max="308" width="9.140625" style="16"/>
    <col min="309" max="309" width="7.42578125" style="16" customWidth="1"/>
    <col min="310" max="310" width="9.140625" style="16"/>
    <col min="311" max="311" width="7.5703125" style="16" customWidth="1"/>
    <col min="312" max="312" width="9.140625" style="16"/>
    <col min="313" max="313" width="9.42578125" style="16" customWidth="1"/>
    <col min="314" max="314" width="9.140625" style="16"/>
    <col min="315" max="315" width="8.140625" style="16" customWidth="1"/>
    <col min="316" max="316" width="7.85546875" style="16" customWidth="1"/>
    <col min="317" max="318" width="9.140625" style="16"/>
    <col min="319" max="319" width="9" style="16" customWidth="1"/>
    <col min="320" max="320" width="7.5703125" style="16" customWidth="1"/>
    <col min="321" max="321" width="8" style="16" customWidth="1"/>
    <col min="322" max="322" width="6.28515625" style="16" customWidth="1"/>
    <col min="323" max="324" width="9.140625" style="16"/>
    <col min="325" max="325" width="8.28515625" style="16" customWidth="1"/>
    <col min="326" max="326" width="9.42578125" style="16" customWidth="1"/>
    <col min="327" max="327" width="9.140625" style="16"/>
    <col min="328" max="328" width="12.140625" style="16" customWidth="1"/>
    <col min="329" max="332" width="0" style="16" hidden="1" customWidth="1"/>
    <col min="333" max="512" width="9.140625" style="16"/>
    <col min="513" max="513" width="6.5703125" style="16" customWidth="1"/>
    <col min="514" max="514" width="21.5703125" style="16" customWidth="1"/>
    <col min="515" max="515" width="16.28515625" style="16" customWidth="1"/>
    <col min="516" max="516" width="20.85546875" style="16" customWidth="1"/>
    <col min="517" max="517" width="13.140625" style="16" customWidth="1"/>
    <col min="518" max="518" width="9.140625" style="16"/>
    <col min="519" max="519" width="12.140625" style="16" customWidth="1"/>
    <col min="520" max="520" width="8.140625" style="16" customWidth="1"/>
    <col min="521" max="521" width="7.85546875" style="16" customWidth="1"/>
    <col min="522" max="523" width="9.140625" style="16"/>
    <col min="524" max="524" width="8.5703125" style="16" customWidth="1"/>
    <col min="525" max="525" width="8" style="16" customWidth="1"/>
    <col min="526" max="526" width="7.42578125" style="16" customWidth="1"/>
    <col min="527" max="531" width="9.140625" style="16"/>
    <col min="532" max="532" width="8" style="16" customWidth="1"/>
    <col min="533" max="533" width="7.140625" style="16" customWidth="1"/>
    <col min="534" max="534" width="8.7109375" style="16" customWidth="1"/>
    <col min="535" max="535" width="7.5703125" style="16" customWidth="1"/>
    <col min="536" max="536" width="8.42578125" style="16" customWidth="1"/>
    <col min="537" max="537" width="8.140625" style="16" customWidth="1"/>
    <col min="538" max="538" width="7" style="16" customWidth="1"/>
    <col min="539" max="539" width="7.28515625" style="16" customWidth="1"/>
    <col min="540" max="540" width="9.140625" style="16"/>
    <col min="541" max="541" width="7.140625" style="16" customWidth="1"/>
    <col min="542" max="542" width="7.5703125" style="16" customWidth="1"/>
    <col min="543" max="543" width="9.140625" style="16"/>
    <col min="544" max="545" width="6.7109375" style="16" customWidth="1"/>
    <col min="546" max="546" width="8.85546875" style="16" customWidth="1"/>
    <col min="547" max="547" width="6.5703125" style="16" customWidth="1"/>
    <col min="548" max="548" width="7.140625" style="16" customWidth="1"/>
    <col min="549" max="549" width="7.7109375" style="16" customWidth="1"/>
    <col min="550" max="550" width="6" style="16" customWidth="1"/>
    <col min="551" max="551" width="6.85546875" style="16" customWidth="1"/>
    <col min="552" max="552" width="7.28515625" style="16" customWidth="1"/>
    <col min="553" max="553" width="7.85546875" style="16" customWidth="1"/>
    <col min="554" max="554" width="9.140625" style="16"/>
    <col min="555" max="555" width="7.7109375" style="16" customWidth="1"/>
    <col min="556" max="556" width="9.140625" style="16" customWidth="1"/>
    <col min="557" max="557" width="8" style="16" customWidth="1"/>
    <col min="558" max="558" width="9.140625" style="16"/>
    <col min="559" max="559" width="8" style="16" customWidth="1"/>
    <col min="560" max="560" width="11.140625" style="16" customWidth="1"/>
    <col min="561" max="562" width="9.140625" style="16"/>
    <col min="563" max="563" width="7.85546875" style="16" customWidth="1"/>
    <col min="564" max="564" width="9.140625" style="16"/>
    <col min="565" max="565" width="7.42578125" style="16" customWidth="1"/>
    <col min="566" max="566" width="9.140625" style="16"/>
    <col min="567" max="567" width="7.5703125" style="16" customWidth="1"/>
    <col min="568" max="568" width="9.140625" style="16"/>
    <col min="569" max="569" width="9.42578125" style="16" customWidth="1"/>
    <col min="570" max="570" width="9.140625" style="16"/>
    <col min="571" max="571" width="8.140625" style="16" customWidth="1"/>
    <col min="572" max="572" width="7.85546875" style="16" customWidth="1"/>
    <col min="573" max="574" width="9.140625" style="16"/>
    <col min="575" max="575" width="9" style="16" customWidth="1"/>
    <col min="576" max="576" width="7.5703125" style="16" customWidth="1"/>
    <col min="577" max="577" width="8" style="16" customWidth="1"/>
    <col min="578" max="578" width="6.28515625" style="16" customWidth="1"/>
    <col min="579" max="580" width="9.140625" style="16"/>
    <col min="581" max="581" width="8.28515625" style="16" customWidth="1"/>
    <col min="582" max="582" width="9.42578125" style="16" customWidth="1"/>
    <col min="583" max="583" width="9.140625" style="16"/>
    <col min="584" max="584" width="12.140625" style="16" customWidth="1"/>
    <col min="585" max="588" width="0" style="16" hidden="1" customWidth="1"/>
    <col min="589" max="768" width="9.140625" style="16"/>
    <col min="769" max="769" width="6.5703125" style="16" customWidth="1"/>
    <col min="770" max="770" width="21.5703125" style="16" customWidth="1"/>
    <col min="771" max="771" width="16.28515625" style="16" customWidth="1"/>
    <col min="772" max="772" width="20.85546875" style="16" customWidth="1"/>
    <col min="773" max="773" width="13.140625" style="16" customWidth="1"/>
    <col min="774" max="774" width="9.140625" style="16"/>
    <col min="775" max="775" width="12.140625" style="16" customWidth="1"/>
    <col min="776" max="776" width="8.140625" style="16" customWidth="1"/>
    <col min="777" max="777" width="7.85546875" style="16" customWidth="1"/>
    <col min="778" max="779" width="9.140625" style="16"/>
    <col min="780" max="780" width="8.5703125" style="16" customWidth="1"/>
    <col min="781" max="781" width="8" style="16" customWidth="1"/>
    <col min="782" max="782" width="7.42578125" style="16" customWidth="1"/>
    <col min="783" max="787" width="9.140625" style="16"/>
    <col min="788" max="788" width="8" style="16" customWidth="1"/>
    <col min="789" max="789" width="7.140625" style="16" customWidth="1"/>
    <col min="790" max="790" width="8.7109375" style="16" customWidth="1"/>
    <col min="791" max="791" width="7.5703125" style="16" customWidth="1"/>
    <col min="792" max="792" width="8.42578125" style="16" customWidth="1"/>
    <col min="793" max="793" width="8.140625" style="16" customWidth="1"/>
    <col min="794" max="794" width="7" style="16" customWidth="1"/>
    <col min="795" max="795" width="7.28515625" style="16" customWidth="1"/>
    <col min="796" max="796" width="9.140625" style="16"/>
    <col min="797" max="797" width="7.140625" style="16" customWidth="1"/>
    <col min="798" max="798" width="7.5703125" style="16" customWidth="1"/>
    <col min="799" max="799" width="9.140625" style="16"/>
    <col min="800" max="801" width="6.7109375" style="16" customWidth="1"/>
    <col min="802" max="802" width="8.85546875" style="16" customWidth="1"/>
    <col min="803" max="803" width="6.5703125" style="16" customWidth="1"/>
    <col min="804" max="804" width="7.140625" style="16" customWidth="1"/>
    <col min="805" max="805" width="7.7109375" style="16" customWidth="1"/>
    <col min="806" max="806" width="6" style="16" customWidth="1"/>
    <col min="807" max="807" width="6.85546875" style="16" customWidth="1"/>
    <col min="808" max="808" width="7.28515625" style="16" customWidth="1"/>
    <col min="809" max="809" width="7.85546875" style="16" customWidth="1"/>
    <col min="810" max="810" width="9.140625" style="16"/>
    <col min="811" max="811" width="7.7109375" style="16" customWidth="1"/>
    <col min="812" max="812" width="9.140625" style="16" customWidth="1"/>
    <col min="813" max="813" width="8" style="16" customWidth="1"/>
    <col min="814" max="814" width="9.140625" style="16"/>
    <col min="815" max="815" width="8" style="16" customWidth="1"/>
    <col min="816" max="816" width="11.140625" style="16" customWidth="1"/>
    <col min="817" max="818" width="9.140625" style="16"/>
    <col min="819" max="819" width="7.85546875" style="16" customWidth="1"/>
    <col min="820" max="820" width="9.140625" style="16"/>
    <col min="821" max="821" width="7.42578125" style="16" customWidth="1"/>
    <col min="822" max="822" width="9.140625" style="16"/>
    <col min="823" max="823" width="7.5703125" style="16" customWidth="1"/>
    <col min="824" max="824" width="9.140625" style="16"/>
    <col min="825" max="825" width="9.42578125" style="16" customWidth="1"/>
    <col min="826" max="826" width="9.140625" style="16"/>
    <col min="827" max="827" width="8.140625" style="16" customWidth="1"/>
    <col min="828" max="828" width="7.85546875" style="16" customWidth="1"/>
    <col min="829" max="830" width="9.140625" style="16"/>
    <col min="831" max="831" width="9" style="16" customWidth="1"/>
    <col min="832" max="832" width="7.5703125" style="16" customWidth="1"/>
    <col min="833" max="833" width="8" style="16" customWidth="1"/>
    <col min="834" max="834" width="6.28515625" style="16" customWidth="1"/>
    <col min="835" max="836" width="9.140625" style="16"/>
    <col min="837" max="837" width="8.28515625" style="16" customWidth="1"/>
    <col min="838" max="838" width="9.42578125" style="16" customWidth="1"/>
    <col min="839" max="839" width="9.140625" style="16"/>
    <col min="840" max="840" width="12.140625" style="16" customWidth="1"/>
    <col min="841" max="844" width="0" style="16" hidden="1" customWidth="1"/>
    <col min="845" max="1024" width="9.140625" style="16"/>
    <col min="1025" max="1025" width="6.5703125" style="16" customWidth="1"/>
    <col min="1026" max="1026" width="21.5703125" style="16" customWidth="1"/>
    <col min="1027" max="1027" width="16.28515625" style="16" customWidth="1"/>
    <col min="1028" max="1028" width="20.85546875" style="16" customWidth="1"/>
    <col min="1029" max="1029" width="13.140625" style="16" customWidth="1"/>
    <col min="1030" max="1030" width="9.140625" style="16"/>
    <col min="1031" max="1031" width="12.140625" style="16" customWidth="1"/>
    <col min="1032" max="1032" width="8.140625" style="16" customWidth="1"/>
    <col min="1033" max="1033" width="7.85546875" style="16" customWidth="1"/>
    <col min="1034" max="1035" width="9.140625" style="16"/>
    <col min="1036" max="1036" width="8.5703125" style="16" customWidth="1"/>
    <col min="1037" max="1037" width="8" style="16" customWidth="1"/>
    <col min="1038" max="1038" width="7.42578125" style="16" customWidth="1"/>
    <col min="1039" max="1043" width="9.140625" style="16"/>
    <col min="1044" max="1044" width="8" style="16" customWidth="1"/>
    <col min="1045" max="1045" width="7.140625" style="16" customWidth="1"/>
    <col min="1046" max="1046" width="8.7109375" style="16" customWidth="1"/>
    <col min="1047" max="1047" width="7.5703125" style="16" customWidth="1"/>
    <col min="1048" max="1048" width="8.42578125" style="16" customWidth="1"/>
    <col min="1049" max="1049" width="8.140625" style="16" customWidth="1"/>
    <col min="1050" max="1050" width="7" style="16" customWidth="1"/>
    <col min="1051" max="1051" width="7.28515625" style="16" customWidth="1"/>
    <col min="1052" max="1052" width="9.140625" style="16"/>
    <col min="1053" max="1053" width="7.140625" style="16" customWidth="1"/>
    <col min="1054" max="1054" width="7.5703125" style="16" customWidth="1"/>
    <col min="1055" max="1055" width="9.140625" style="16"/>
    <col min="1056" max="1057" width="6.7109375" style="16" customWidth="1"/>
    <col min="1058" max="1058" width="8.85546875" style="16" customWidth="1"/>
    <col min="1059" max="1059" width="6.5703125" style="16" customWidth="1"/>
    <col min="1060" max="1060" width="7.140625" style="16" customWidth="1"/>
    <col min="1061" max="1061" width="7.7109375" style="16" customWidth="1"/>
    <col min="1062" max="1062" width="6" style="16" customWidth="1"/>
    <col min="1063" max="1063" width="6.85546875" style="16" customWidth="1"/>
    <col min="1064" max="1064" width="7.28515625" style="16" customWidth="1"/>
    <col min="1065" max="1065" width="7.85546875" style="16" customWidth="1"/>
    <col min="1066" max="1066" width="9.140625" style="16"/>
    <col min="1067" max="1067" width="7.7109375" style="16" customWidth="1"/>
    <col min="1068" max="1068" width="9.140625" style="16" customWidth="1"/>
    <col min="1069" max="1069" width="8" style="16" customWidth="1"/>
    <col min="1070" max="1070" width="9.140625" style="16"/>
    <col min="1071" max="1071" width="8" style="16" customWidth="1"/>
    <col min="1072" max="1072" width="11.140625" style="16" customWidth="1"/>
    <col min="1073" max="1074" width="9.140625" style="16"/>
    <col min="1075" max="1075" width="7.85546875" style="16" customWidth="1"/>
    <col min="1076" max="1076" width="9.140625" style="16"/>
    <col min="1077" max="1077" width="7.42578125" style="16" customWidth="1"/>
    <col min="1078" max="1078" width="9.140625" style="16"/>
    <col min="1079" max="1079" width="7.5703125" style="16" customWidth="1"/>
    <col min="1080" max="1080" width="9.140625" style="16"/>
    <col min="1081" max="1081" width="9.42578125" style="16" customWidth="1"/>
    <col min="1082" max="1082" width="9.140625" style="16"/>
    <col min="1083" max="1083" width="8.140625" style="16" customWidth="1"/>
    <col min="1084" max="1084" width="7.85546875" style="16" customWidth="1"/>
    <col min="1085" max="1086" width="9.140625" style="16"/>
    <col min="1087" max="1087" width="9" style="16" customWidth="1"/>
    <col min="1088" max="1088" width="7.5703125" style="16" customWidth="1"/>
    <col min="1089" max="1089" width="8" style="16" customWidth="1"/>
    <col min="1090" max="1090" width="6.28515625" style="16" customWidth="1"/>
    <col min="1091" max="1092" width="9.140625" style="16"/>
    <col min="1093" max="1093" width="8.28515625" style="16" customWidth="1"/>
    <col min="1094" max="1094" width="9.42578125" style="16" customWidth="1"/>
    <col min="1095" max="1095" width="9.140625" style="16"/>
    <col min="1096" max="1096" width="12.140625" style="16" customWidth="1"/>
    <col min="1097" max="1100" width="0" style="16" hidden="1" customWidth="1"/>
    <col min="1101" max="1280" width="9.140625" style="16"/>
    <col min="1281" max="1281" width="6.5703125" style="16" customWidth="1"/>
    <col min="1282" max="1282" width="21.5703125" style="16" customWidth="1"/>
    <col min="1283" max="1283" width="16.28515625" style="16" customWidth="1"/>
    <col min="1284" max="1284" width="20.85546875" style="16" customWidth="1"/>
    <col min="1285" max="1285" width="13.140625" style="16" customWidth="1"/>
    <col min="1286" max="1286" width="9.140625" style="16"/>
    <col min="1287" max="1287" width="12.140625" style="16" customWidth="1"/>
    <col min="1288" max="1288" width="8.140625" style="16" customWidth="1"/>
    <col min="1289" max="1289" width="7.85546875" style="16" customWidth="1"/>
    <col min="1290" max="1291" width="9.140625" style="16"/>
    <col min="1292" max="1292" width="8.5703125" style="16" customWidth="1"/>
    <col min="1293" max="1293" width="8" style="16" customWidth="1"/>
    <col min="1294" max="1294" width="7.42578125" style="16" customWidth="1"/>
    <col min="1295" max="1299" width="9.140625" style="16"/>
    <col min="1300" max="1300" width="8" style="16" customWidth="1"/>
    <col min="1301" max="1301" width="7.140625" style="16" customWidth="1"/>
    <col min="1302" max="1302" width="8.7109375" style="16" customWidth="1"/>
    <col min="1303" max="1303" width="7.5703125" style="16" customWidth="1"/>
    <col min="1304" max="1304" width="8.42578125" style="16" customWidth="1"/>
    <col min="1305" max="1305" width="8.140625" style="16" customWidth="1"/>
    <col min="1306" max="1306" width="7" style="16" customWidth="1"/>
    <col min="1307" max="1307" width="7.28515625" style="16" customWidth="1"/>
    <col min="1308" max="1308" width="9.140625" style="16"/>
    <col min="1309" max="1309" width="7.140625" style="16" customWidth="1"/>
    <col min="1310" max="1310" width="7.5703125" style="16" customWidth="1"/>
    <col min="1311" max="1311" width="9.140625" style="16"/>
    <col min="1312" max="1313" width="6.7109375" style="16" customWidth="1"/>
    <col min="1314" max="1314" width="8.85546875" style="16" customWidth="1"/>
    <col min="1315" max="1315" width="6.5703125" style="16" customWidth="1"/>
    <col min="1316" max="1316" width="7.140625" style="16" customWidth="1"/>
    <col min="1317" max="1317" width="7.7109375" style="16" customWidth="1"/>
    <col min="1318" max="1318" width="6" style="16" customWidth="1"/>
    <col min="1319" max="1319" width="6.85546875" style="16" customWidth="1"/>
    <col min="1320" max="1320" width="7.28515625" style="16" customWidth="1"/>
    <col min="1321" max="1321" width="7.85546875" style="16" customWidth="1"/>
    <col min="1322" max="1322" width="9.140625" style="16"/>
    <col min="1323" max="1323" width="7.7109375" style="16" customWidth="1"/>
    <col min="1324" max="1324" width="9.140625" style="16" customWidth="1"/>
    <col min="1325" max="1325" width="8" style="16" customWidth="1"/>
    <col min="1326" max="1326" width="9.140625" style="16"/>
    <col min="1327" max="1327" width="8" style="16" customWidth="1"/>
    <col min="1328" max="1328" width="11.140625" style="16" customWidth="1"/>
    <col min="1329" max="1330" width="9.140625" style="16"/>
    <col min="1331" max="1331" width="7.85546875" style="16" customWidth="1"/>
    <col min="1332" max="1332" width="9.140625" style="16"/>
    <col min="1333" max="1333" width="7.42578125" style="16" customWidth="1"/>
    <col min="1334" max="1334" width="9.140625" style="16"/>
    <col min="1335" max="1335" width="7.5703125" style="16" customWidth="1"/>
    <col min="1336" max="1336" width="9.140625" style="16"/>
    <col min="1337" max="1337" width="9.42578125" style="16" customWidth="1"/>
    <col min="1338" max="1338" width="9.140625" style="16"/>
    <col min="1339" max="1339" width="8.140625" style="16" customWidth="1"/>
    <col min="1340" max="1340" width="7.85546875" style="16" customWidth="1"/>
    <col min="1341" max="1342" width="9.140625" style="16"/>
    <col min="1343" max="1343" width="9" style="16" customWidth="1"/>
    <col min="1344" max="1344" width="7.5703125" style="16" customWidth="1"/>
    <col min="1345" max="1345" width="8" style="16" customWidth="1"/>
    <col min="1346" max="1346" width="6.28515625" style="16" customWidth="1"/>
    <col min="1347" max="1348" width="9.140625" style="16"/>
    <col min="1349" max="1349" width="8.28515625" style="16" customWidth="1"/>
    <col min="1350" max="1350" width="9.42578125" style="16" customWidth="1"/>
    <col min="1351" max="1351" width="9.140625" style="16"/>
    <col min="1352" max="1352" width="12.140625" style="16" customWidth="1"/>
    <col min="1353" max="1356" width="0" style="16" hidden="1" customWidth="1"/>
    <col min="1357" max="1536" width="9.140625" style="16"/>
    <col min="1537" max="1537" width="6.5703125" style="16" customWidth="1"/>
    <col min="1538" max="1538" width="21.5703125" style="16" customWidth="1"/>
    <col min="1539" max="1539" width="16.28515625" style="16" customWidth="1"/>
    <col min="1540" max="1540" width="20.85546875" style="16" customWidth="1"/>
    <col min="1541" max="1541" width="13.140625" style="16" customWidth="1"/>
    <col min="1542" max="1542" width="9.140625" style="16"/>
    <col min="1543" max="1543" width="12.140625" style="16" customWidth="1"/>
    <col min="1544" max="1544" width="8.140625" style="16" customWidth="1"/>
    <col min="1545" max="1545" width="7.85546875" style="16" customWidth="1"/>
    <col min="1546" max="1547" width="9.140625" style="16"/>
    <col min="1548" max="1548" width="8.5703125" style="16" customWidth="1"/>
    <col min="1549" max="1549" width="8" style="16" customWidth="1"/>
    <col min="1550" max="1550" width="7.42578125" style="16" customWidth="1"/>
    <col min="1551" max="1555" width="9.140625" style="16"/>
    <col min="1556" max="1556" width="8" style="16" customWidth="1"/>
    <col min="1557" max="1557" width="7.140625" style="16" customWidth="1"/>
    <col min="1558" max="1558" width="8.7109375" style="16" customWidth="1"/>
    <col min="1559" max="1559" width="7.5703125" style="16" customWidth="1"/>
    <col min="1560" max="1560" width="8.42578125" style="16" customWidth="1"/>
    <col min="1561" max="1561" width="8.140625" style="16" customWidth="1"/>
    <col min="1562" max="1562" width="7" style="16" customWidth="1"/>
    <col min="1563" max="1563" width="7.28515625" style="16" customWidth="1"/>
    <col min="1564" max="1564" width="9.140625" style="16"/>
    <col min="1565" max="1565" width="7.140625" style="16" customWidth="1"/>
    <col min="1566" max="1566" width="7.5703125" style="16" customWidth="1"/>
    <col min="1567" max="1567" width="9.140625" style="16"/>
    <col min="1568" max="1569" width="6.7109375" style="16" customWidth="1"/>
    <col min="1570" max="1570" width="8.85546875" style="16" customWidth="1"/>
    <col min="1571" max="1571" width="6.5703125" style="16" customWidth="1"/>
    <col min="1572" max="1572" width="7.140625" style="16" customWidth="1"/>
    <col min="1573" max="1573" width="7.7109375" style="16" customWidth="1"/>
    <col min="1574" max="1574" width="6" style="16" customWidth="1"/>
    <col min="1575" max="1575" width="6.85546875" style="16" customWidth="1"/>
    <col min="1576" max="1576" width="7.28515625" style="16" customWidth="1"/>
    <col min="1577" max="1577" width="7.85546875" style="16" customWidth="1"/>
    <col min="1578" max="1578" width="9.140625" style="16"/>
    <col min="1579" max="1579" width="7.7109375" style="16" customWidth="1"/>
    <col min="1580" max="1580" width="9.140625" style="16" customWidth="1"/>
    <col min="1581" max="1581" width="8" style="16" customWidth="1"/>
    <col min="1582" max="1582" width="9.140625" style="16"/>
    <col min="1583" max="1583" width="8" style="16" customWidth="1"/>
    <col min="1584" max="1584" width="11.140625" style="16" customWidth="1"/>
    <col min="1585" max="1586" width="9.140625" style="16"/>
    <col min="1587" max="1587" width="7.85546875" style="16" customWidth="1"/>
    <col min="1588" max="1588" width="9.140625" style="16"/>
    <col min="1589" max="1589" width="7.42578125" style="16" customWidth="1"/>
    <col min="1590" max="1590" width="9.140625" style="16"/>
    <col min="1591" max="1591" width="7.5703125" style="16" customWidth="1"/>
    <col min="1592" max="1592" width="9.140625" style="16"/>
    <col min="1593" max="1593" width="9.42578125" style="16" customWidth="1"/>
    <col min="1594" max="1594" width="9.140625" style="16"/>
    <col min="1595" max="1595" width="8.140625" style="16" customWidth="1"/>
    <col min="1596" max="1596" width="7.85546875" style="16" customWidth="1"/>
    <col min="1597" max="1598" width="9.140625" style="16"/>
    <col min="1599" max="1599" width="9" style="16" customWidth="1"/>
    <col min="1600" max="1600" width="7.5703125" style="16" customWidth="1"/>
    <col min="1601" max="1601" width="8" style="16" customWidth="1"/>
    <col min="1602" max="1602" width="6.28515625" style="16" customWidth="1"/>
    <col min="1603" max="1604" width="9.140625" style="16"/>
    <col min="1605" max="1605" width="8.28515625" style="16" customWidth="1"/>
    <col min="1606" max="1606" width="9.42578125" style="16" customWidth="1"/>
    <col min="1607" max="1607" width="9.140625" style="16"/>
    <col min="1608" max="1608" width="12.140625" style="16" customWidth="1"/>
    <col min="1609" max="1612" width="0" style="16" hidden="1" customWidth="1"/>
    <col min="1613" max="1792" width="9.140625" style="16"/>
    <col min="1793" max="1793" width="6.5703125" style="16" customWidth="1"/>
    <col min="1794" max="1794" width="21.5703125" style="16" customWidth="1"/>
    <col min="1795" max="1795" width="16.28515625" style="16" customWidth="1"/>
    <col min="1796" max="1796" width="20.85546875" style="16" customWidth="1"/>
    <col min="1797" max="1797" width="13.140625" style="16" customWidth="1"/>
    <col min="1798" max="1798" width="9.140625" style="16"/>
    <col min="1799" max="1799" width="12.140625" style="16" customWidth="1"/>
    <col min="1800" max="1800" width="8.140625" style="16" customWidth="1"/>
    <col min="1801" max="1801" width="7.85546875" style="16" customWidth="1"/>
    <col min="1802" max="1803" width="9.140625" style="16"/>
    <col min="1804" max="1804" width="8.5703125" style="16" customWidth="1"/>
    <col min="1805" max="1805" width="8" style="16" customWidth="1"/>
    <col min="1806" max="1806" width="7.42578125" style="16" customWidth="1"/>
    <col min="1807" max="1811" width="9.140625" style="16"/>
    <col min="1812" max="1812" width="8" style="16" customWidth="1"/>
    <col min="1813" max="1813" width="7.140625" style="16" customWidth="1"/>
    <col min="1814" max="1814" width="8.7109375" style="16" customWidth="1"/>
    <col min="1815" max="1815" width="7.5703125" style="16" customWidth="1"/>
    <col min="1816" max="1816" width="8.42578125" style="16" customWidth="1"/>
    <col min="1817" max="1817" width="8.140625" style="16" customWidth="1"/>
    <col min="1818" max="1818" width="7" style="16" customWidth="1"/>
    <col min="1819" max="1819" width="7.28515625" style="16" customWidth="1"/>
    <col min="1820" max="1820" width="9.140625" style="16"/>
    <col min="1821" max="1821" width="7.140625" style="16" customWidth="1"/>
    <col min="1822" max="1822" width="7.5703125" style="16" customWidth="1"/>
    <col min="1823" max="1823" width="9.140625" style="16"/>
    <col min="1824" max="1825" width="6.7109375" style="16" customWidth="1"/>
    <col min="1826" max="1826" width="8.85546875" style="16" customWidth="1"/>
    <col min="1827" max="1827" width="6.5703125" style="16" customWidth="1"/>
    <col min="1828" max="1828" width="7.140625" style="16" customWidth="1"/>
    <col min="1829" max="1829" width="7.7109375" style="16" customWidth="1"/>
    <col min="1830" max="1830" width="6" style="16" customWidth="1"/>
    <col min="1831" max="1831" width="6.85546875" style="16" customWidth="1"/>
    <col min="1832" max="1832" width="7.28515625" style="16" customWidth="1"/>
    <col min="1833" max="1833" width="7.85546875" style="16" customWidth="1"/>
    <col min="1834" max="1834" width="9.140625" style="16"/>
    <col min="1835" max="1835" width="7.7109375" style="16" customWidth="1"/>
    <col min="1836" max="1836" width="9.140625" style="16" customWidth="1"/>
    <col min="1837" max="1837" width="8" style="16" customWidth="1"/>
    <col min="1838" max="1838" width="9.140625" style="16"/>
    <col min="1839" max="1839" width="8" style="16" customWidth="1"/>
    <col min="1840" max="1840" width="11.140625" style="16" customWidth="1"/>
    <col min="1841" max="1842" width="9.140625" style="16"/>
    <col min="1843" max="1843" width="7.85546875" style="16" customWidth="1"/>
    <col min="1844" max="1844" width="9.140625" style="16"/>
    <col min="1845" max="1845" width="7.42578125" style="16" customWidth="1"/>
    <col min="1846" max="1846" width="9.140625" style="16"/>
    <col min="1847" max="1847" width="7.5703125" style="16" customWidth="1"/>
    <col min="1848" max="1848" width="9.140625" style="16"/>
    <col min="1849" max="1849" width="9.42578125" style="16" customWidth="1"/>
    <col min="1850" max="1850" width="9.140625" style="16"/>
    <col min="1851" max="1851" width="8.140625" style="16" customWidth="1"/>
    <col min="1852" max="1852" width="7.85546875" style="16" customWidth="1"/>
    <col min="1853" max="1854" width="9.140625" style="16"/>
    <col min="1855" max="1855" width="9" style="16" customWidth="1"/>
    <col min="1856" max="1856" width="7.5703125" style="16" customWidth="1"/>
    <col min="1857" max="1857" width="8" style="16" customWidth="1"/>
    <col min="1858" max="1858" width="6.28515625" style="16" customWidth="1"/>
    <col min="1859" max="1860" width="9.140625" style="16"/>
    <col min="1861" max="1861" width="8.28515625" style="16" customWidth="1"/>
    <col min="1862" max="1862" width="9.42578125" style="16" customWidth="1"/>
    <col min="1863" max="1863" width="9.140625" style="16"/>
    <col min="1864" max="1864" width="12.140625" style="16" customWidth="1"/>
    <col min="1865" max="1868" width="0" style="16" hidden="1" customWidth="1"/>
    <col min="1869" max="2048" width="9.140625" style="16"/>
    <col min="2049" max="2049" width="6.5703125" style="16" customWidth="1"/>
    <col min="2050" max="2050" width="21.5703125" style="16" customWidth="1"/>
    <col min="2051" max="2051" width="16.28515625" style="16" customWidth="1"/>
    <col min="2052" max="2052" width="20.85546875" style="16" customWidth="1"/>
    <col min="2053" max="2053" width="13.140625" style="16" customWidth="1"/>
    <col min="2054" max="2054" width="9.140625" style="16"/>
    <col min="2055" max="2055" width="12.140625" style="16" customWidth="1"/>
    <col min="2056" max="2056" width="8.140625" style="16" customWidth="1"/>
    <col min="2057" max="2057" width="7.85546875" style="16" customWidth="1"/>
    <col min="2058" max="2059" width="9.140625" style="16"/>
    <col min="2060" max="2060" width="8.5703125" style="16" customWidth="1"/>
    <col min="2061" max="2061" width="8" style="16" customWidth="1"/>
    <col min="2062" max="2062" width="7.42578125" style="16" customWidth="1"/>
    <col min="2063" max="2067" width="9.140625" style="16"/>
    <col min="2068" max="2068" width="8" style="16" customWidth="1"/>
    <col min="2069" max="2069" width="7.140625" style="16" customWidth="1"/>
    <col min="2070" max="2070" width="8.7109375" style="16" customWidth="1"/>
    <col min="2071" max="2071" width="7.5703125" style="16" customWidth="1"/>
    <col min="2072" max="2072" width="8.42578125" style="16" customWidth="1"/>
    <col min="2073" max="2073" width="8.140625" style="16" customWidth="1"/>
    <col min="2074" max="2074" width="7" style="16" customWidth="1"/>
    <col min="2075" max="2075" width="7.28515625" style="16" customWidth="1"/>
    <col min="2076" max="2076" width="9.140625" style="16"/>
    <col min="2077" max="2077" width="7.140625" style="16" customWidth="1"/>
    <col min="2078" max="2078" width="7.5703125" style="16" customWidth="1"/>
    <col min="2079" max="2079" width="9.140625" style="16"/>
    <col min="2080" max="2081" width="6.7109375" style="16" customWidth="1"/>
    <col min="2082" max="2082" width="8.85546875" style="16" customWidth="1"/>
    <col min="2083" max="2083" width="6.5703125" style="16" customWidth="1"/>
    <col min="2084" max="2084" width="7.140625" style="16" customWidth="1"/>
    <col min="2085" max="2085" width="7.7109375" style="16" customWidth="1"/>
    <col min="2086" max="2086" width="6" style="16" customWidth="1"/>
    <col min="2087" max="2087" width="6.85546875" style="16" customWidth="1"/>
    <col min="2088" max="2088" width="7.28515625" style="16" customWidth="1"/>
    <col min="2089" max="2089" width="7.85546875" style="16" customWidth="1"/>
    <col min="2090" max="2090" width="9.140625" style="16"/>
    <col min="2091" max="2091" width="7.7109375" style="16" customWidth="1"/>
    <col min="2092" max="2092" width="9.140625" style="16" customWidth="1"/>
    <col min="2093" max="2093" width="8" style="16" customWidth="1"/>
    <col min="2094" max="2094" width="9.140625" style="16"/>
    <col min="2095" max="2095" width="8" style="16" customWidth="1"/>
    <col min="2096" max="2096" width="11.140625" style="16" customWidth="1"/>
    <col min="2097" max="2098" width="9.140625" style="16"/>
    <col min="2099" max="2099" width="7.85546875" style="16" customWidth="1"/>
    <col min="2100" max="2100" width="9.140625" style="16"/>
    <col min="2101" max="2101" width="7.42578125" style="16" customWidth="1"/>
    <col min="2102" max="2102" width="9.140625" style="16"/>
    <col min="2103" max="2103" width="7.5703125" style="16" customWidth="1"/>
    <col min="2104" max="2104" width="9.140625" style="16"/>
    <col min="2105" max="2105" width="9.42578125" style="16" customWidth="1"/>
    <col min="2106" max="2106" width="9.140625" style="16"/>
    <col min="2107" max="2107" width="8.140625" style="16" customWidth="1"/>
    <col min="2108" max="2108" width="7.85546875" style="16" customWidth="1"/>
    <col min="2109" max="2110" width="9.140625" style="16"/>
    <col min="2111" max="2111" width="9" style="16" customWidth="1"/>
    <col min="2112" max="2112" width="7.5703125" style="16" customWidth="1"/>
    <col min="2113" max="2113" width="8" style="16" customWidth="1"/>
    <col min="2114" max="2114" width="6.28515625" style="16" customWidth="1"/>
    <col min="2115" max="2116" width="9.140625" style="16"/>
    <col min="2117" max="2117" width="8.28515625" style="16" customWidth="1"/>
    <col min="2118" max="2118" width="9.42578125" style="16" customWidth="1"/>
    <col min="2119" max="2119" width="9.140625" style="16"/>
    <col min="2120" max="2120" width="12.140625" style="16" customWidth="1"/>
    <col min="2121" max="2124" width="0" style="16" hidden="1" customWidth="1"/>
    <col min="2125" max="2304" width="9.140625" style="16"/>
    <col min="2305" max="2305" width="6.5703125" style="16" customWidth="1"/>
    <col min="2306" max="2306" width="21.5703125" style="16" customWidth="1"/>
    <col min="2307" max="2307" width="16.28515625" style="16" customWidth="1"/>
    <col min="2308" max="2308" width="20.85546875" style="16" customWidth="1"/>
    <col min="2309" max="2309" width="13.140625" style="16" customWidth="1"/>
    <col min="2310" max="2310" width="9.140625" style="16"/>
    <col min="2311" max="2311" width="12.140625" style="16" customWidth="1"/>
    <col min="2312" max="2312" width="8.140625" style="16" customWidth="1"/>
    <col min="2313" max="2313" width="7.85546875" style="16" customWidth="1"/>
    <col min="2314" max="2315" width="9.140625" style="16"/>
    <col min="2316" max="2316" width="8.5703125" style="16" customWidth="1"/>
    <col min="2317" max="2317" width="8" style="16" customWidth="1"/>
    <col min="2318" max="2318" width="7.42578125" style="16" customWidth="1"/>
    <col min="2319" max="2323" width="9.140625" style="16"/>
    <col min="2324" max="2324" width="8" style="16" customWidth="1"/>
    <col min="2325" max="2325" width="7.140625" style="16" customWidth="1"/>
    <col min="2326" max="2326" width="8.7109375" style="16" customWidth="1"/>
    <col min="2327" max="2327" width="7.5703125" style="16" customWidth="1"/>
    <col min="2328" max="2328" width="8.42578125" style="16" customWidth="1"/>
    <col min="2329" max="2329" width="8.140625" style="16" customWidth="1"/>
    <col min="2330" max="2330" width="7" style="16" customWidth="1"/>
    <col min="2331" max="2331" width="7.28515625" style="16" customWidth="1"/>
    <col min="2332" max="2332" width="9.140625" style="16"/>
    <col min="2333" max="2333" width="7.140625" style="16" customWidth="1"/>
    <col min="2334" max="2334" width="7.5703125" style="16" customWidth="1"/>
    <col min="2335" max="2335" width="9.140625" style="16"/>
    <col min="2336" max="2337" width="6.7109375" style="16" customWidth="1"/>
    <col min="2338" max="2338" width="8.85546875" style="16" customWidth="1"/>
    <col min="2339" max="2339" width="6.5703125" style="16" customWidth="1"/>
    <col min="2340" max="2340" width="7.140625" style="16" customWidth="1"/>
    <col min="2341" max="2341" width="7.7109375" style="16" customWidth="1"/>
    <col min="2342" max="2342" width="6" style="16" customWidth="1"/>
    <col min="2343" max="2343" width="6.85546875" style="16" customWidth="1"/>
    <col min="2344" max="2344" width="7.28515625" style="16" customWidth="1"/>
    <col min="2345" max="2345" width="7.85546875" style="16" customWidth="1"/>
    <col min="2346" max="2346" width="9.140625" style="16"/>
    <col min="2347" max="2347" width="7.7109375" style="16" customWidth="1"/>
    <col min="2348" max="2348" width="9.140625" style="16" customWidth="1"/>
    <col min="2349" max="2349" width="8" style="16" customWidth="1"/>
    <col min="2350" max="2350" width="9.140625" style="16"/>
    <col min="2351" max="2351" width="8" style="16" customWidth="1"/>
    <col min="2352" max="2352" width="11.140625" style="16" customWidth="1"/>
    <col min="2353" max="2354" width="9.140625" style="16"/>
    <col min="2355" max="2355" width="7.85546875" style="16" customWidth="1"/>
    <col min="2356" max="2356" width="9.140625" style="16"/>
    <col min="2357" max="2357" width="7.42578125" style="16" customWidth="1"/>
    <col min="2358" max="2358" width="9.140625" style="16"/>
    <col min="2359" max="2359" width="7.5703125" style="16" customWidth="1"/>
    <col min="2360" max="2360" width="9.140625" style="16"/>
    <col min="2361" max="2361" width="9.42578125" style="16" customWidth="1"/>
    <col min="2362" max="2362" width="9.140625" style="16"/>
    <col min="2363" max="2363" width="8.140625" style="16" customWidth="1"/>
    <col min="2364" max="2364" width="7.85546875" style="16" customWidth="1"/>
    <col min="2365" max="2366" width="9.140625" style="16"/>
    <col min="2367" max="2367" width="9" style="16" customWidth="1"/>
    <col min="2368" max="2368" width="7.5703125" style="16" customWidth="1"/>
    <col min="2369" max="2369" width="8" style="16" customWidth="1"/>
    <col min="2370" max="2370" width="6.28515625" style="16" customWidth="1"/>
    <col min="2371" max="2372" width="9.140625" style="16"/>
    <col min="2373" max="2373" width="8.28515625" style="16" customWidth="1"/>
    <col min="2374" max="2374" width="9.42578125" style="16" customWidth="1"/>
    <col min="2375" max="2375" width="9.140625" style="16"/>
    <col min="2376" max="2376" width="12.140625" style="16" customWidth="1"/>
    <col min="2377" max="2380" width="0" style="16" hidden="1" customWidth="1"/>
    <col min="2381" max="2560" width="9.140625" style="16"/>
    <col min="2561" max="2561" width="6.5703125" style="16" customWidth="1"/>
    <col min="2562" max="2562" width="21.5703125" style="16" customWidth="1"/>
    <col min="2563" max="2563" width="16.28515625" style="16" customWidth="1"/>
    <col min="2564" max="2564" width="20.85546875" style="16" customWidth="1"/>
    <col min="2565" max="2565" width="13.140625" style="16" customWidth="1"/>
    <col min="2566" max="2566" width="9.140625" style="16"/>
    <col min="2567" max="2567" width="12.140625" style="16" customWidth="1"/>
    <col min="2568" max="2568" width="8.140625" style="16" customWidth="1"/>
    <col min="2569" max="2569" width="7.85546875" style="16" customWidth="1"/>
    <col min="2570" max="2571" width="9.140625" style="16"/>
    <col min="2572" max="2572" width="8.5703125" style="16" customWidth="1"/>
    <col min="2573" max="2573" width="8" style="16" customWidth="1"/>
    <col min="2574" max="2574" width="7.42578125" style="16" customWidth="1"/>
    <col min="2575" max="2579" width="9.140625" style="16"/>
    <col min="2580" max="2580" width="8" style="16" customWidth="1"/>
    <col min="2581" max="2581" width="7.140625" style="16" customWidth="1"/>
    <col min="2582" max="2582" width="8.7109375" style="16" customWidth="1"/>
    <col min="2583" max="2583" width="7.5703125" style="16" customWidth="1"/>
    <col min="2584" max="2584" width="8.42578125" style="16" customWidth="1"/>
    <col min="2585" max="2585" width="8.140625" style="16" customWidth="1"/>
    <col min="2586" max="2586" width="7" style="16" customWidth="1"/>
    <col min="2587" max="2587" width="7.28515625" style="16" customWidth="1"/>
    <col min="2588" max="2588" width="9.140625" style="16"/>
    <col min="2589" max="2589" width="7.140625" style="16" customWidth="1"/>
    <col min="2590" max="2590" width="7.5703125" style="16" customWidth="1"/>
    <col min="2591" max="2591" width="9.140625" style="16"/>
    <col min="2592" max="2593" width="6.7109375" style="16" customWidth="1"/>
    <col min="2594" max="2594" width="8.85546875" style="16" customWidth="1"/>
    <col min="2595" max="2595" width="6.5703125" style="16" customWidth="1"/>
    <col min="2596" max="2596" width="7.140625" style="16" customWidth="1"/>
    <col min="2597" max="2597" width="7.7109375" style="16" customWidth="1"/>
    <col min="2598" max="2598" width="6" style="16" customWidth="1"/>
    <col min="2599" max="2599" width="6.85546875" style="16" customWidth="1"/>
    <col min="2600" max="2600" width="7.28515625" style="16" customWidth="1"/>
    <col min="2601" max="2601" width="7.85546875" style="16" customWidth="1"/>
    <col min="2602" max="2602" width="9.140625" style="16"/>
    <col min="2603" max="2603" width="7.7109375" style="16" customWidth="1"/>
    <col min="2604" max="2604" width="9.140625" style="16" customWidth="1"/>
    <col min="2605" max="2605" width="8" style="16" customWidth="1"/>
    <col min="2606" max="2606" width="9.140625" style="16"/>
    <col min="2607" max="2607" width="8" style="16" customWidth="1"/>
    <col min="2608" max="2608" width="11.140625" style="16" customWidth="1"/>
    <col min="2609" max="2610" width="9.140625" style="16"/>
    <col min="2611" max="2611" width="7.85546875" style="16" customWidth="1"/>
    <col min="2612" max="2612" width="9.140625" style="16"/>
    <col min="2613" max="2613" width="7.42578125" style="16" customWidth="1"/>
    <col min="2614" max="2614" width="9.140625" style="16"/>
    <col min="2615" max="2615" width="7.5703125" style="16" customWidth="1"/>
    <col min="2616" max="2616" width="9.140625" style="16"/>
    <col min="2617" max="2617" width="9.42578125" style="16" customWidth="1"/>
    <col min="2618" max="2618" width="9.140625" style="16"/>
    <col min="2619" max="2619" width="8.140625" style="16" customWidth="1"/>
    <col min="2620" max="2620" width="7.85546875" style="16" customWidth="1"/>
    <col min="2621" max="2622" width="9.140625" style="16"/>
    <col min="2623" max="2623" width="9" style="16" customWidth="1"/>
    <col min="2624" max="2624" width="7.5703125" style="16" customWidth="1"/>
    <col min="2625" max="2625" width="8" style="16" customWidth="1"/>
    <col min="2626" max="2626" width="6.28515625" style="16" customWidth="1"/>
    <col min="2627" max="2628" width="9.140625" style="16"/>
    <col min="2629" max="2629" width="8.28515625" style="16" customWidth="1"/>
    <col min="2630" max="2630" width="9.42578125" style="16" customWidth="1"/>
    <col min="2631" max="2631" width="9.140625" style="16"/>
    <col min="2632" max="2632" width="12.140625" style="16" customWidth="1"/>
    <col min="2633" max="2636" width="0" style="16" hidden="1" customWidth="1"/>
    <col min="2637" max="2816" width="9.140625" style="16"/>
    <col min="2817" max="2817" width="6.5703125" style="16" customWidth="1"/>
    <col min="2818" max="2818" width="21.5703125" style="16" customWidth="1"/>
    <col min="2819" max="2819" width="16.28515625" style="16" customWidth="1"/>
    <col min="2820" max="2820" width="20.85546875" style="16" customWidth="1"/>
    <col min="2821" max="2821" width="13.140625" style="16" customWidth="1"/>
    <col min="2822" max="2822" width="9.140625" style="16"/>
    <col min="2823" max="2823" width="12.140625" style="16" customWidth="1"/>
    <col min="2824" max="2824" width="8.140625" style="16" customWidth="1"/>
    <col min="2825" max="2825" width="7.85546875" style="16" customWidth="1"/>
    <col min="2826" max="2827" width="9.140625" style="16"/>
    <col min="2828" max="2828" width="8.5703125" style="16" customWidth="1"/>
    <col min="2829" max="2829" width="8" style="16" customWidth="1"/>
    <col min="2830" max="2830" width="7.42578125" style="16" customWidth="1"/>
    <col min="2831" max="2835" width="9.140625" style="16"/>
    <col min="2836" max="2836" width="8" style="16" customWidth="1"/>
    <col min="2837" max="2837" width="7.140625" style="16" customWidth="1"/>
    <col min="2838" max="2838" width="8.7109375" style="16" customWidth="1"/>
    <col min="2839" max="2839" width="7.5703125" style="16" customWidth="1"/>
    <col min="2840" max="2840" width="8.42578125" style="16" customWidth="1"/>
    <col min="2841" max="2841" width="8.140625" style="16" customWidth="1"/>
    <col min="2842" max="2842" width="7" style="16" customWidth="1"/>
    <col min="2843" max="2843" width="7.28515625" style="16" customWidth="1"/>
    <col min="2844" max="2844" width="9.140625" style="16"/>
    <col min="2845" max="2845" width="7.140625" style="16" customWidth="1"/>
    <col min="2846" max="2846" width="7.5703125" style="16" customWidth="1"/>
    <col min="2847" max="2847" width="9.140625" style="16"/>
    <col min="2848" max="2849" width="6.7109375" style="16" customWidth="1"/>
    <col min="2850" max="2850" width="8.85546875" style="16" customWidth="1"/>
    <col min="2851" max="2851" width="6.5703125" style="16" customWidth="1"/>
    <col min="2852" max="2852" width="7.140625" style="16" customWidth="1"/>
    <col min="2853" max="2853" width="7.7109375" style="16" customWidth="1"/>
    <col min="2854" max="2854" width="6" style="16" customWidth="1"/>
    <col min="2855" max="2855" width="6.85546875" style="16" customWidth="1"/>
    <col min="2856" max="2856" width="7.28515625" style="16" customWidth="1"/>
    <col min="2857" max="2857" width="7.85546875" style="16" customWidth="1"/>
    <col min="2858" max="2858" width="9.140625" style="16"/>
    <col min="2859" max="2859" width="7.7109375" style="16" customWidth="1"/>
    <col min="2860" max="2860" width="9.140625" style="16" customWidth="1"/>
    <col min="2861" max="2861" width="8" style="16" customWidth="1"/>
    <col min="2862" max="2862" width="9.140625" style="16"/>
    <col min="2863" max="2863" width="8" style="16" customWidth="1"/>
    <col min="2864" max="2864" width="11.140625" style="16" customWidth="1"/>
    <col min="2865" max="2866" width="9.140625" style="16"/>
    <col min="2867" max="2867" width="7.85546875" style="16" customWidth="1"/>
    <col min="2868" max="2868" width="9.140625" style="16"/>
    <col min="2869" max="2869" width="7.42578125" style="16" customWidth="1"/>
    <col min="2870" max="2870" width="9.140625" style="16"/>
    <col min="2871" max="2871" width="7.5703125" style="16" customWidth="1"/>
    <col min="2872" max="2872" width="9.140625" style="16"/>
    <col min="2873" max="2873" width="9.42578125" style="16" customWidth="1"/>
    <col min="2874" max="2874" width="9.140625" style="16"/>
    <col min="2875" max="2875" width="8.140625" style="16" customWidth="1"/>
    <col min="2876" max="2876" width="7.85546875" style="16" customWidth="1"/>
    <col min="2877" max="2878" width="9.140625" style="16"/>
    <col min="2879" max="2879" width="9" style="16" customWidth="1"/>
    <col min="2880" max="2880" width="7.5703125" style="16" customWidth="1"/>
    <col min="2881" max="2881" width="8" style="16" customWidth="1"/>
    <col min="2882" max="2882" width="6.28515625" style="16" customWidth="1"/>
    <col min="2883" max="2884" width="9.140625" style="16"/>
    <col min="2885" max="2885" width="8.28515625" style="16" customWidth="1"/>
    <col min="2886" max="2886" width="9.42578125" style="16" customWidth="1"/>
    <col min="2887" max="2887" width="9.140625" style="16"/>
    <col min="2888" max="2888" width="12.140625" style="16" customWidth="1"/>
    <col min="2889" max="2892" width="0" style="16" hidden="1" customWidth="1"/>
    <col min="2893" max="3072" width="9.140625" style="16"/>
    <col min="3073" max="3073" width="6.5703125" style="16" customWidth="1"/>
    <col min="3074" max="3074" width="21.5703125" style="16" customWidth="1"/>
    <col min="3075" max="3075" width="16.28515625" style="16" customWidth="1"/>
    <col min="3076" max="3076" width="20.85546875" style="16" customWidth="1"/>
    <col min="3077" max="3077" width="13.140625" style="16" customWidth="1"/>
    <col min="3078" max="3078" width="9.140625" style="16"/>
    <col min="3079" max="3079" width="12.140625" style="16" customWidth="1"/>
    <col min="3080" max="3080" width="8.140625" style="16" customWidth="1"/>
    <col min="3081" max="3081" width="7.85546875" style="16" customWidth="1"/>
    <col min="3082" max="3083" width="9.140625" style="16"/>
    <col min="3084" max="3084" width="8.5703125" style="16" customWidth="1"/>
    <col min="3085" max="3085" width="8" style="16" customWidth="1"/>
    <col min="3086" max="3086" width="7.42578125" style="16" customWidth="1"/>
    <col min="3087" max="3091" width="9.140625" style="16"/>
    <col min="3092" max="3092" width="8" style="16" customWidth="1"/>
    <col min="3093" max="3093" width="7.140625" style="16" customWidth="1"/>
    <col min="3094" max="3094" width="8.7109375" style="16" customWidth="1"/>
    <col min="3095" max="3095" width="7.5703125" style="16" customWidth="1"/>
    <col min="3096" max="3096" width="8.42578125" style="16" customWidth="1"/>
    <col min="3097" max="3097" width="8.140625" style="16" customWidth="1"/>
    <col min="3098" max="3098" width="7" style="16" customWidth="1"/>
    <col min="3099" max="3099" width="7.28515625" style="16" customWidth="1"/>
    <col min="3100" max="3100" width="9.140625" style="16"/>
    <col min="3101" max="3101" width="7.140625" style="16" customWidth="1"/>
    <col min="3102" max="3102" width="7.5703125" style="16" customWidth="1"/>
    <col min="3103" max="3103" width="9.140625" style="16"/>
    <col min="3104" max="3105" width="6.7109375" style="16" customWidth="1"/>
    <col min="3106" max="3106" width="8.85546875" style="16" customWidth="1"/>
    <col min="3107" max="3107" width="6.5703125" style="16" customWidth="1"/>
    <col min="3108" max="3108" width="7.140625" style="16" customWidth="1"/>
    <col min="3109" max="3109" width="7.7109375" style="16" customWidth="1"/>
    <col min="3110" max="3110" width="6" style="16" customWidth="1"/>
    <col min="3111" max="3111" width="6.85546875" style="16" customWidth="1"/>
    <col min="3112" max="3112" width="7.28515625" style="16" customWidth="1"/>
    <col min="3113" max="3113" width="7.85546875" style="16" customWidth="1"/>
    <col min="3114" max="3114" width="9.140625" style="16"/>
    <col min="3115" max="3115" width="7.7109375" style="16" customWidth="1"/>
    <col min="3116" max="3116" width="9.140625" style="16" customWidth="1"/>
    <col min="3117" max="3117" width="8" style="16" customWidth="1"/>
    <col min="3118" max="3118" width="9.140625" style="16"/>
    <col min="3119" max="3119" width="8" style="16" customWidth="1"/>
    <col min="3120" max="3120" width="11.140625" style="16" customWidth="1"/>
    <col min="3121" max="3122" width="9.140625" style="16"/>
    <col min="3123" max="3123" width="7.85546875" style="16" customWidth="1"/>
    <col min="3124" max="3124" width="9.140625" style="16"/>
    <col min="3125" max="3125" width="7.42578125" style="16" customWidth="1"/>
    <col min="3126" max="3126" width="9.140625" style="16"/>
    <col min="3127" max="3127" width="7.5703125" style="16" customWidth="1"/>
    <col min="3128" max="3128" width="9.140625" style="16"/>
    <col min="3129" max="3129" width="9.42578125" style="16" customWidth="1"/>
    <col min="3130" max="3130" width="9.140625" style="16"/>
    <col min="3131" max="3131" width="8.140625" style="16" customWidth="1"/>
    <col min="3132" max="3132" width="7.85546875" style="16" customWidth="1"/>
    <col min="3133" max="3134" width="9.140625" style="16"/>
    <col min="3135" max="3135" width="9" style="16" customWidth="1"/>
    <col min="3136" max="3136" width="7.5703125" style="16" customWidth="1"/>
    <col min="3137" max="3137" width="8" style="16" customWidth="1"/>
    <col min="3138" max="3138" width="6.28515625" style="16" customWidth="1"/>
    <col min="3139" max="3140" width="9.140625" style="16"/>
    <col min="3141" max="3141" width="8.28515625" style="16" customWidth="1"/>
    <col min="3142" max="3142" width="9.42578125" style="16" customWidth="1"/>
    <col min="3143" max="3143" width="9.140625" style="16"/>
    <col min="3144" max="3144" width="12.140625" style="16" customWidth="1"/>
    <col min="3145" max="3148" width="0" style="16" hidden="1" customWidth="1"/>
    <col min="3149" max="3328" width="9.140625" style="16"/>
    <col min="3329" max="3329" width="6.5703125" style="16" customWidth="1"/>
    <col min="3330" max="3330" width="21.5703125" style="16" customWidth="1"/>
    <col min="3331" max="3331" width="16.28515625" style="16" customWidth="1"/>
    <col min="3332" max="3332" width="20.85546875" style="16" customWidth="1"/>
    <col min="3333" max="3333" width="13.140625" style="16" customWidth="1"/>
    <col min="3334" max="3334" width="9.140625" style="16"/>
    <col min="3335" max="3335" width="12.140625" style="16" customWidth="1"/>
    <col min="3336" max="3336" width="8.140625" style="16" customWidth="1"/>
    <col min="3337" max="3337" width="7.85546875" style="16" customWidth="1"/>
    <col min="3338" max="3339" width="9.140625" style="16"/>
    <col min="3340" max="3340" width="8.5703125" style="16" customWidth="1"/>
    <col min="3341" max="3341" width="8" style="16" customWidth="1"/>
    <col min="3342" max="3342" width="7.42578125" style="16" customWidth="1"/>
    <col min="3343" max="3347" width="9.140625" style="16"/>
    <col min="3348" max="3348" width="8" style="16" customWidth="1"/>
    <col min="3349" max="3349" width="7.140625" style="16" customWidth="1"/>
    <col min="3350" max="3350" width="8.7109375" style="16" customWidth="1"/>
    <col min="3351" max="3351" width="7.5703125" style="16" customWidth="1"/>
    <col min="3352" max="3352" width="8.42578125" style="16" customWidth="1"/>
    <col min="3353" max="3353" width="8.140625" style="16" customWidth="1"/>
    <col min="3354" max="3354" width="7" style="16" customWidth="1"/>
    <col min="3355" max="3355" width="7.28515625" style="16" customWidth="1"/>
    <col min="3356" max="3356" width="9.140625" style="16"/>
    <col min="3357" max="3357" width="7.140625" style="16" customWidth="1"/>
    <col min="3358" max="3358" width="7.5703125" style="16" customWidth="1"/>
    <col min="3359" max="3359" width="9.140625" style="16"/>
    <col min="3360" max="3361" width="6.7109375" style="16" customWidth="1"/>
    <col min="3362" max="3362" width="8.85546875" style="16" customWidth="1"/>
    <col min="3363" max="3363" width="6.5703125" style="16" customWidth="1"/>
    <col min="3364" max="3364" width="7.140625" style="16" customWidth="1"/>
    <col min="3365" max="3365" width="7.7109375" style="16" customWidth="1"/>
    <col min="3366" max="3366" width="6" style="16" customWidth="1"/>
    <col min="3367" max="3367" width="6.85546875" style="16" customWidth="1"/>
    <col min="3368" max="3368" width="7.28515625" style="16" customWidth="1"/>
    <col min="3369" max="3369" width="7.85546875" style="16" customWidth="1"/>
    <col min="3370" max="3370" width="9.140625" style="16"/>
    <col min="3371" max="3371" width="7.7109375" style="16" customWidth="1"/>
    <col min="3372" max="3372" width="9.140625" style="16" customWidth="1"/>
    <col min="3373" max="3373" width="8" style="16" customWidth="1"/>
    <col min="3374" max="3374" width="9.140625" style="16"/>
    <col min="3375" max="3375" width="8" style="16" customWidth="1"/>
    <col min="3376" max="3376" width="11.140625" style="16" customWidth="1"/>
    <col min="3377" max="3378" width="9.140625" style="16"/>
    <col min="3379" max="3379" width="7.85546875" style="16" customWidth="1"/>
    <col min="3380" max="3380" width="9.140625" style="16"/>
    <col min="3381" max="3381" width="7.42578125" style="16" customWidth="1"/>
    <col min="3382" max="3382" width="9.140625" style="16"/>
    <col min="3383" max="3383" width="7.5703125" style="16" customWidth="1"/>
    <col min="3384" max="3384" width="9.140625" style="16"/>
    <col min="3385" max="3385" width="9.42578125" style="16" customWidth="1"/>
    <col min="3386" max="3386" width="9.140625" style="16"/>
    <col min="3387" max="3387" width="8.140625" style="16" customWidth="1"/>
    <col min="3388" max="3388" width="7.85546875" style="16" customWidth="1"/>
    <col min="3389" max="3390" width="9.140625" style="16"/>
    <col min="3391" max="3391" width="9" style="16" customWidth="1"/>
    <col min="3392" max="3392" width="7.5703125" style="16" customWidth="1"/>
    <col min="3393" max="3393" width="8" style="16" customWidth="1"/>
    <col min="3394" max="3394" width="6.28515625" style="16" customWidth="1"/>
    <col min="3395" max="3396" width="9.140625" style="16"/>
    <col min="3397" max="3397" width="8.28515625" style="16" customWidth="1"/>
    <col min="3398" max="3398" width="9.42578125" style="16" customWidth="1"/>
    <col min="3399" max="3399" width="9.140625" style="16"/>
    <col min="3400" max="3400" width="12.140625" style="16" customWidth="1"/>
    <col min="3401" max="3404" width="0" style="16" hidden="1" customWidth="1"/>
    <col min="3405" max="3584" width="9.140625" style="16"/>
    <col min="3585" max="3585" width="6.5703125" style="16" customWidth="1"/>
    <col min="3586" max="3586" width="21.5703125" style="16" customWidth="1"/>
    <col min="3587" max="3587" width="16.28515625" style="16" customWidth="1"/>
    <col min="3588" max="3588" width="20.85546875" style="16" customWidth="1"/>
    <col min="3589" max="3589" width="13.140625" style="16" customWidth="1"/>
    <col min="3590" max="3590" width="9.140625" style="16"/>
    <col min="3591" max="3591" width="12.140625" style="16" customWidth="1"/>
    <col min="3592" max="3592" width="8.140625" style="16" customWidth="1"/>
    <col min="3593" max="3593" width="7.85546875" style="16" customWidth="1"/>
    <col min="3594" max="3595" width="9.140625" style="16"/>
    <col min="3596" max="3596" width="8.5703125" style="16" customWidth="1"/>
    <col min="3597" max="3597" width="8" style="16" customWidth="1"/>
    <col min="3598" max="3598" width="7.42578125" style="16" customWidth="1"/>
    <col min="3599" max="3603" width="9.140625" style="16"/>
    <col min="3604" max="3604" width="8" style="16" customWidth="1"/>
    <col min="3605" max="3605" width="7.140625" style="16" customWidth="1"/>
    <col min="3606" max="3606" width="8.7109375" style="16" customWidth="1"/>
    <col min="3607" max="3607" width="7.5703125" style="16" customWidth="1"/>
    <col min="3608" max="3608" width="8.42578125" style="16" customWidth="1"/>
    <col min="3609" max="3609" width="8.140625" style="16" customWidth="1"/>
    <col min="3610" max="3610" width="7" style="16" customWidth="1"/>
    <col min="3611" max="3611" width="7.28515625" style="16" customWidth="1"/>
    <col min="3612" max="3612" width="9.140625" style="16"/>
    <col min="3613" max="3613" width="7.140625" style="16" customWidth="1"/>
    <col min="3614" max="3614" width="7.5703125" style="16" customWidth="1"/>
    <col min="3615" max="3615" width="9.140625" style="16"/>
    <col min="3616" max="3617" width="6.7109375" style="16" customWidth="1"/>
    <col min="3618" max="3618" width="8.85546875" style="16" customWidth="1"/>
    <col min="3619" max="3619" width="6.5703125" style="16" customWidth="1"/>
    <col min="3620" max="3620" width="7.140625" style="16" customWidth="1"/>
    <col min="3621" max="3621" width="7.7109375" style="16" customWidth="1"/>
    <col min="3622" max="3622" width="6" style="16" customWidth="1"/>
    <col min="3623" max="3623" width="6.85546875" style="16" customWidth="1"/>
    <col min="3624" max="3624" width="7.28515625" style="16" customWidth="1"/>
    <col min="3625" max="3625" width="7.85546875" style="16" customWidth="1"/>
    <col min="3626" max="3626" width="9.140625" style="16"/>
    <col min="3627" max="3627" width="7.7109375" style="16" customWidth="1"/>
    <col min="3628" max="3628" width="9.140625" style="16" customWidth="1"/>
    <col min="3629" max="3629" width="8" style="16" customWidth="1"/>
    <col min="3630" max="3630" width="9.140625" style="16"/>
    <col min="3631" max="3631" width="8" style="16" customWidth="1"/>
    <col min="3632" max="3632" width="11.140625" style="16" customWidth="1"/>
    <col min="3633" max="3634" width="9.140625" style="16"/>
    <col min="3635" max="3635" width="7.85546875" style="16" customWidth="1"/>
    <col min="3636" max="3636" width="9.140625" style="16"/>
    <col min="3637" max="3637" width="7.42578125" style="16" customWidth="1"/>
    <col min="3638" max="3638" width="9.140625" style="16"/>
    <col min="3639" max="3639" width="7.5703125" style="16" customWidth="1"/>
    <col min="3640" max="3640" width="9.140625" style="16"/>
    <col min="3641" max="3641" width="9.42578125" style="16" customWidth="1"/>
    <col min="3642" max="3642" width="9.140625" style="16"/>
    <col min="3643" max="3643" width="8.140625" style="16" customWidth="1"/>
    <col min="3644" max="3644" width="7.85546875" style="16" customWidth="1"/>
    <col min="3645" max="3646" width="9.140625" style="16"/>
    <col min="3647" max="3647" width="9" style="16" customWidth="1"/>
    <col min="3648" max="3648" width="7.5703125" style="16" customWidth="1"/>
    <col min="3649" max="3649" width="8" style="16" customWidth="1"/>
    <col min="3650" max="3650" width="6.28515625" style="16" customWidth="1"/>
    <col min="3651" max="3652" width="9.140625" style="16"/>
    <col min="3653" max="3653" width="8.28515625" style="16" customWidth="1"/>
    <col min="3654" max="3654" width="9.42578125" style="16" customWidth="1"/>
    <col min="3655" max="3655" width="9.140625" style="16"/>
    <col min="3656" max="3656" width="12.140625" style="16" customWidth="1"/>
    <col min="3657" max="3660" width="0" style="16" hidden="1" customWidth="1"/>
    <col min="3661" max="3840" width="9.140625" style="16"/>
    <col min="3841" max="3841" width="6.5703125" style="16" customWidth="1"/>
    <col min="3842" max="3842" width="21.5703125" style="16" customWidth="1"/>
    <col min="3843" max="3843" width="16.28515625" style="16" customWidth="1"/>
    <col min="3844" max="3844" width="20.85546875" style="16" customWidth="1"/>
    <col min="3845" max="3845" width="13.140625" style="16" customWidth="1"/>
    <col min="3846" max="3846" width="9.140625" style="16"/>
    <col min="3847" max="3847" width="12.140625" style="16" customWidth="1"/>
    <col min="3848" max="3848" width="8.140625" style="16" customWidth="1"/>
    <col min="3849" max="3849" width="7.85546875" style="16" customWidth="1"/>
    <col min="3850" max="3851" width="9.140625" style="16"/>
    <col min="3852" max="3852" width="8.5703125" style="16" customWidth="1"/>
    <col min="3853" max="3853" width="8" style="16" customWidth="1"/>
    <col min="3854" max="3854" width="7.42578125" style="16" customWidth="1"/>
    <col min="3855" max="3859" width="9.140625" style="16"/>
    <col min="3860" max="3860" width="8" style="16" customWidth="1"/>
    <col min="3861" max="3861" width="7.140625" style="16" customWidth="1"/>
    <col min="3862" max="3862" width="8.7109375" style="16" customWidth="1"/>
    <col min="3863" max="3863" width="7.5703125" style="16" customWidth="1"/>
    <col min="3864" max="3864" width="8.42578125" style="16" customWidth="1"/>
    <col min="3865" max="3865" width="8.140625" style="16" customWidth="1"/>
    <col min="3866" max="3866" width="7" style="16" customWidth="1"/>
    <col min="3867" max="3867" width="7.28515625" style="16" customWidth="1"/>
    <col min="3868" max="3868" width="9.140625" style="16"/>
    <col min="3869" max="3869" width="7.140625" style="16" customWidth="1"/>
    <col min="3870" max="3870" width="7.5703125" style="16" customWidth="1"/>
    <col min="3871" max="3871" width="9.140625" style="16"/>
    <col min="3872" max="3873" width="6.7109375" style="16" customWidth="1"/>
    <col min="3874" max="3874" width="8.85546875" style="16" customWidth="1"/>
    <col min="3875" max="3875" width="6.5703125" style="16" customWidth="1"/>
    <col min="3876" max="3876" width="7.140625" style="16" customWidth="1"/>
    <col min="3877" max="3877" width="7.7109375" style="16" customWidth="1"/>
    <col min="3878" max="3878" width="6" style="16" customWidth="1"/>
    <col min="3879" max="3879" width="6.85546875" style="16" customWidth="1"/>
    <col min="3880" max="3880" width="7.28515625" style="16" customWidth="1"/>
    <col min="3881" max="3881" width="7.85546875" style="16" customWidth="1"/>
    <col min="3882" max="3882" width="9.140625" style="16"/>
    <col min="3883" max="3883" width="7.7109375" style="16" customWidth="1"/>
    <col min="3884" max="3884" width="9.140625" style="16" customWidth="1"/>
    <col min="3885" max="3885" width="8" style="16" customWidth="1"/>
    <col min="3886" max="3886" width="9.140625" style="16"/>
    <col min="3887" max="3887" width="8" style="16" customWidth="1"/>
    <col min="3888" max="3888" width="11.140625" style="16" customWidth="1"/>
    <col min="3889" max="3890" width="9.140625" style="16"/>
    <col min="3891" max="3891" width="7.85546875" style="16" customWidth="1"/>
    <col min="3892" max="3892" width="9.140625" style="16"/>
    <col min="3893" max="3893" width="7.42578125" style="16" customWidth="1"/>
    <col min="3894" max="3894" width="9.140625" style="16"/>
    <col min="3895" max="3895" width="7.5703125" style="16" customWidth="1"/>
    <col min="3896" max="3896" width="9.140625" style="16"/>
    <col min="3897" max="3897" width="9.42578125" style="16" customWidth="1"/>
    <col min="3898" max="3898" width="9.140625" style="16"/>
    <col min="3899" max="3899" width="8.140625" style="16" customWidth="1"/>
    <col min="3900" max="3900" width="7.85546875" style="16" customWidth="1"/>
    <col min="3901" max="3902" width="9.140625" style="16"/>
    <col min="3903" max="3903" width="9" style="16" customWidth="1"/>
    <col min="3904" max="3904" width="7.5703125" style="16" customWidth="1"/>
    <col min="3905" max="3905" width="8" style="16" customWidth="1"/>
    <col min="3906" max="3906" width="6.28515625" style="16" customWidth="1"/>
    <col min="3907" max="3908" width="9.140625" style="16"/>
    <col min="3909" max="3909" width="8.28515625" style="16" customWidth="1"/>
    <col min="3910" max="3910" width="9.42578125" style="16" customWidth="1"/>
    <col min="3911" max="3911" width="9.140625" style="16"/>
    <col min="3912" max="3912" width="12.140625" style="16" customWidth="1"/>
    <col min="3913" max="3916" width="0" style="16" hidden="1" customWidth="1"/>
    <col min="3917" max="4096" width="9.140625" style="16"/>
    <col min="4097" max="4097" width="6.5703125" style="16" customWidth="1"/>
    <col min="4098" max="4098" width="21.5703125" style="16" customWidth="1"/>
    <col min="4099" max="4099" width="16.28515625" style="16" customWidth="1"/>
    <col min="4100" max="4100" width="20.85546875" style="16" customWidth="1"/>
    <col min="4101" max="4101" width="13.140625" style="16" customWidth="1"/>
    <col min="4102" max="4102" width="9.140625" style="16"/>
    <col min="4103" max="4103" width="12.140625" style="16" customWidth="1"/>
    <col min="4104" max="4104" width="8.140625" style="16" customWidth="1"/>
    <col min="4105" max="4105" width="7.85546875" style="16" customWidth="1"/>
    <col min="4106" max="4107" width="9.140625" style="16"/>
    <col min="4108" max="4108" width="8.5703125" style="16" customWidth="1"/>
    <col min="4109" max="4109" width="8" style="16" customWidth="1"/>
    <col min="4110" max="4110" width="7.42578125" style="16" customWidth="1"/>
    <col min="4111" max="4115" width="9.140625" style="16"/>
    <col min="4116" max="4116" width="8" style="16" customWidth="1"/>
    <col min="4117" max="4117" width="7.140625" style="16" customWidth="1"/>
    <col min="4118" max="4118" width="8.7109375" style="16" customWidth="1"/>
    <col min="4119" max="4119" width="7.5703125" style="16" customWidth="1"/>
    <col min="4120" max="4120" width="8.42578125" style="16" customWidth="1"/>
    <col min="4121" max="4121" width="8.140625" style="16" customWidth="1"/>
    <col min="4122" max="4122" width="7" style="16" customWidth="1"/>
    <col min="4123" max="4123" width="7.28515625" style="16" customWidth="1"/>
    <col min="4124" max="4124" width="9.140625" style="16"/>
    <col min="4125" max="4125" width="7.140625" style="16" customWidth="1"/>
    <col min="4126" max="4126" width="7.5703125" style="16" customWidth="1"/>
    <col min="4127" max="4127" width="9.140625" style="16"/>
    <col min="4128" max="4129" width="6.7109375" style="16" customWidth="1"/>
    <col min="4130" max="4130" width="8.85546875" style="16" customWidth="1"/>
    <col min="4131" max="4131" width="6.5703125" style="16" customWidth="1"/>
    <col min="4132" max="4132" width="7.140625" style="16" customWidth="1"/>
    <col min="4133" max="4133" width="7.7109375" style="16" customWidth="1"/>
    <col min="4134" max="4134" width="6" style="16" customWidth="1"/>
    <col min="4135" max="4135" width="6.85546875" style="16" customWidth="1"/>
    <col min="4136" max="4136" width="7.28515625" style="16" customWidth="1"/>
    <col min="4137" max="4137" width="7.85546875" style="16" customWidth="1"/>
    <col min="4138" max="4138" width="9.140625" style="16"/>
    <col min="4139" max="4139" width="7.7109375" style="16" customWidth="1"/>
    <col min="4140" max="4140" width="9.140625" style="16" customWidth="1"/>
    <col min="4141" max="4141" width="8" style="16" customWidth="1"/>
    <col min="4142" max="4142" width="9.140625" style="16"/>
    <col min="4143" max="4143" width="8" style="16" customWidth="1"/>
    <col min="4144" max="4144" width="11.140625" style="16" customWidth="1"/>
    <col min="4145" max="4146" width="9.140625" style="16"/>
    <col min="4147" max="4147" width="7.85546875" style="16" customWidth="1"/>
    <col min="4148" max="4148" width="9.140625" style="16"/>
    <col min="4149" max="4149" width="7.42578125" style="16" customWidth="1"/>
    <col min="4150" max="4150" width="9.140625" style="16"/>
    <col min="4151" max="4151" width="7.5703125" style="16" customWidth="1"/>
    <col min="4152" max="4152" width="9.140625" style="16"/>
    <col min="4153" max="4153" width="9.42578125" style="16" customWidth="1"/>
    <col min="4154" max="4154" width="9.140625" style="16"/>
    <col min="4155" max="4155" width="8.140625" style="16" customWidth="1"/>
    <col min="4156" max="4156" width="7.85546875" style="16" customWidth="1"/>
    <col min="4157" max="4158" width="9.140625" style="16"/>
    <col min="4159" max="4159" width="9" style="16" customWidth="1"/>
    <col min="4160" max="4160" width="7.5703125" style="16" customWidth="1"/>
    <col min="4161" max="4161" width="8" style="16" customWidth="1"/>
    <col min="4162" max="4162" width="6.28515625" style="16" customWidth="1"/>
    <col min="4163" max="4164" width="9.140625" style="16"/>
    <col min="4165" max="4165" width="8.28515625" style="16" customWidth="1"/>
    <col min="4166" max="4166" width="9.42578125" style="16" customWidth="1"/>
    <col min="4167" max="4167" width="9.140625" style="16"/>
    <col min="4168" max="4168" width="12.140625" style="16" customWidth="1"/>
    <col min="4169" max="4172" width="0" style="16" hidden="1" customWidth="1"/>
    <col min="4173" max="4352" width="9.140625" style="16"/>
    <col min="4353" max="4353" width="6.5703125" style="16" customWidth="1"/>
    <col min="4354" max="4354" width="21.5703125" style="16" customWidth="1"/>
    <col min="4355" max="4355" width="16.28515625" style="16" customWidth="1"/>
    <col min="4356" max="4356" width="20.85546875" style="16" customWidth="1"/>
    <col min="4357" max="4357" width="13.140625" style="16" customWidth="1"/>
    <col min="4358" max="4358" width="9.140625" style="16"/>
    <col min="4359" max="4359" width="12.140625" style="16" customWidth="1"/>
    <col min="4360" max="4360" width="8.140625" style="16" customWidth="1"/>
    <col min="4361" max="4361" width="7.85546875" style="16" customWidth="1"/>
    <col min="4362" max="4363" width="9.140625" style="16"/>
    <col min="4364" max="4364" width="8.5703125" style="16" customWidth="1"/>
    <col min="4365" max="4365" width="8" style="16" customWidth="1"/>
    <col min="4366" max="4366" width="7.42578125" style="16" customWidth="1"/>
    <col min="4367" max="4371" width="9.140625" style="16"/>
    <col min="4372" max="4372" width="8" style="16" customWidth="1"/>
    <col min="4373" max="4373" width="7.140625" style="16" customWidth="1"/>
    <col min="4374" max="4374" width="8.7109375" style="16" customWidth="1"/>
    <col min="4375" max="4375" width="7.5703125" style="16" customWidth="1"/>
    <col min="4376" max="4376" width="8.42578125" style="16" customWidth="1"/>
    <col min="4377" max="4377" width="8.140625" style="16" customWidth="1"/>
    <col min="4378" max="4378" width="7" style="16" customWidth="1"/>
    <col min="4379" max="4379" width="7.28515625" style="16" customWidth="1"/>
    <col min="4380" max="4380" width="9.140625" style="16"/>
    <col min="4381" max="4381" width="7.140625" style="16" customWidth="1"/>
    <col min="4382" max="4382" width="7.5703125" style="16" customWidth="1"/>
    <col min="4383" max="4383" width="9.140625" style="16"/>
    <col min="4384" max="4385" width="6.7109375" style="16" customWidth="1"/>
    <col min="4386" max="4386" width="8.85546875" style="16" customWidth="1"/>
    <col min="4387" max="4387" width="6.5703125" style="16" customWidth="1"/>
    <col min="4388" max="4388" width="7.140625" style="16" customWidth="1"/>
    <col min="4389" max="4389" width="7.7109375" style="16" customWidth="1"/>
    <col min="4390" max="4390" width="6" style="16" customWidth="1"/>
    <col min="4391" max="4391" width="6.85546875" style="16" customWidth="1"/>
    <col min="4392" max="4392" width="7.28515625" style="16" customWidth="1"/>
    <col min="4393" max="4393" width="7.85546875" style="16" customWidth="1"/>
    <col min="4394" max="4394" width="9.140625" style="16"/>
    <col min="4395" max="4395" width="7.7109375" style="16" customWidth="1"/>
    <col min="4396" max="4396" width="9.140625" style="16" customWidth="1"/>
    <col min="4397" max="4397" width="8" style="16" customWidth="1"/>
    <col min="4398" max="4398" width="9.140625" style="16"/>
    <col min="4399" max="4399" width="8" style="16" customWidth="1"/>
    <col min="4400" max="4400" width="11.140625" style="16" customWidth="1"/>
    <col min="4401" max="4402" width="9.140625" style="16"/>
    <col min="4403" max="4403" width="7.85546875" style="16" customWidth="1"/>
    <col min="4404" max="4404" width="9.140625" style="16"/>
    <col min="4405" max="4405" width="7.42578125" style="16" customWidth="1"/>
    <col min="4406" max="4406" width="9.140625" style="16"/>
    <col min="4407" max="4407" width="7.5703125" style="16" customWidth="1"/>
    <col min="4408" max="4408" width="9.140625" style="16"/>
    <col min="4409" max="4409" width="9.42578125" style="16" customWidth="1"/>
    <col min="4410" max="4410" width="9.140625" style="16"/>
    <col min="4411" max="4411" width="8.140625" style="16" customWidth="1"/>
    <col min="4412" max="4412" width="7.85546875" style="16" customWidth="1"/>
    <col min="4413" max="4414" width="9.140625" style="16"/>
    <col min="4415" max="4415" width="9" style="16" customWidth="1"/>
    <col min="4416" max="4416" width="7.5703125" style="16" customWidth="1"/>
    <col min="4417" max="4417" width="8" style="16" customWidth="1"/>
    <col min="4418" max="4418" width="6.28515625" style="16" customWidth="1"/>
    <col min="4419" max="4420" width="9.140625" style="16"/>
    <col min="4421" max="4421" width="8.28515625" style="16" customWidth="1"/>
    <col min="4422" max="4422" width="9.42578125" style="16" customWidth="1"/>
    <col min="4423" max="4423" width="9.140625" style="16"/>
    <col min="4424" max="4424" width="12.140625" style="16" customWidth="1"/>
    <col min="4425" max="4428" width="0" style="16" hidden="1" customWidth="1"/>
    <col min="4429" max="4608" width="9.140625" style="16"/>
    <col min="4609" max="4609" width="6.5703125" style="16" customWidth="1"/>
    <col min="4610" max="4610" width="21.5703125" style="16" customWidth="1"/>
    <col min="4611" max="4611" width="16.28515625" style="16" customWidth="1"/>
    <col min="4612" max="4612" width="20.85546875" style="16" customWidth="1"/>
    <col min="4613" max="4613" width="13.140625" style="16" customWidth="1"/>
    <col min="4614" max="4614" width="9.140625" style="16"/>
    <col min="4615" max="4615" width="12.140625" style="16" customWidth="1"/>
    <col min="4616" max="4616" width="8.140625" style="16" customWidth="1"/>
    <col min="4617" max="4617" width="7.85546875" style="16" customWidth="1"/>
    <col min="4618" max="4619" width="9.140625" style="16"/>
    <col min="4620" max="4620" width="8.5703125" style="16" customWidth="1"/>
    <col min="4621" max="4621" width="8" style="16" customWidth="1"/>
    <col min="4622" max="4622" width="7.42578125" style="16" customWidth="1"/>
    <col min="4623" max="4627" width="9.140625" style="16"/>
    <col min="4628" max="4628" width="8" style="16" customWidth="1"/>
    <col min="4629" max="4629" width="7.140625" style="16" customWidth="1"/>
    <col min="4630" max="4630" width="8.7109375" style="16" customWidth="1"/>
    <col min="4631" max="4631" width="7.5703125" style="16" customWidth="1"/>
    <col min="4632" max="4632" width="8.42578125" style="16" customWidth="1"/>
    <col min="4633" max="4633" width="8.140625" style="16" customWidth="1"/>
    <col min="4634" max="4634" width="7" style="16" customWidth="1"/>
    <col min="4635" max="4635" width="7.28515625" style="16" customWidth="1"/>
    <col min="4636" max="4636" width="9.140625" style="16"/>
    <col min="4637" max="4637" width="7.140625" style="16" customWidth="1"/>
    <col min="4638" max="4638" width="7.5703125" style="16" customWidth="1"/>
    <col min="4639" max="4639" width="9.140625" style="16"/>
    <col min="4640" max="4641" width="6.7109375" style="16" customWidth="1"/>
    <col min="4642" max="4642" width="8.85546875" style="16" customWidth="1"/>
    <col min="4643" max="4643" width="6.5703125" style="16" customWidth="1"/>
    <col min="4644" max="4644" width="7.140625" style="16" customWidth="1"/>
    <col min="4645" max="4645" width="7.7109375" style="16" customWidth="1"/>
    <col min="4646" max="4646" width="6" style="16" customWidth="1"/>
    <col min="4647" max="4647" width="6.85546875" style="16" customWidth="1"/>
    <col min="4648" max="4648" width="7.28515625" style="16" customWidth="1"/>
    <col min="4649" max="4649" width="7.85546875" style="16" customWidth="1"/>
    <col min="4650" max="4650" width="9.140625" style="16"/>
    <col min="4651" max="4651" width="7.7109375" style="16" customWidth="1"/>
    <col min="4652" max="4652" width="9.140625" style="16" customWidth="1"/>
    <col min="4653" max="4653" width="8" style="16" customWidth="1"/>
    <col min="4654" max="4654" width="9.140625" style="16"/>
    <col min="4655" max="4655" width="8" style="16" customWidth="1"/>
    <col min="4656" max="4656" width="11.140625" style="16" customWidth="1"/>
    <col min="4657" max="4658" width="9.140625" style="16"/>
    <col min="4659" max="4659" width="7.85546875" style="16" customWidth="1"/>
    <col min="4660" max="4660" width="9.140625" style="16"/>
    <col min="4661" max="4661" width="7.42578125" style="16" customWidth="1"/>
    <col min="4662" max="4662" width="9.140625" style="16"/>
    <col min="4663" max="4663" width="7.5703125" style="16" customWidth="1"/>
    <col min="4664" max="4664" width="9.140625" style="16"/>
    <col min="4665" max="4665" width="9.42578125" style="16" customWidth="1"/>
    <col min="4666" max="4666" width="9.140625" style="16"/>
    <col min="4667" max="4667" width="8.140625" style="16" customWidth="1"/>
    <col min="4668" max="4668" width="7.85546875" style="16" customWidth="1"/>
    <col min="4669" max="4670" width="9.140625" style="16"/>
    <col min="4671" max="4671" width="9" style="16" customWidth="1"/>
    <col min="4672" max="4672" width="7.5703125" style="16" customWidth="1"/>
    <col min="4673" max="4673" width="8" style="16" customWidth="1"/>
    <col min="4674" max="4674" width="6.28515625" style="16" customWidth="1"/>
    <col min="4675" max="4676" width="9.140625" style="16"/>
    <col min="4677" max="4677" width="8.28515625" style="16" customWidth="1"/>
    <col min="4678" max="4678" width="9.42578125" style="16" customWidth="1"/>
    <col min="4679" max="4679" width="9.140625" style="16"/>
    <col min="4680" max="4680" width="12.140625" style="16" customWidth="1"/>
    <col min="4681" max="4684" width="0" style="16" hidden="1" customWidth="1"/>
    <col min="4685" max="4864" width="9.140625" style="16"/>
    <col min="4865" max="4865" width="6.5703125" style="16" customWidth="1"/>
    <col min="4866" max="4866" width="21.5703125" style="16" customWidth="1"/>
    <col min="4867" max="4867" width="16.28515625" style="16" customWidth="1"/>
    <col min="4868" max="4868" width="20.85546875" style="16" customWidth="1"/>
    <col min="4869" max="4869" width="13.140625" style="16" customWidth="1"/>
    <col min="4870" max="4870" width="9.140625" style="16"/>
    <col min="4871" max="4871" width="12.140625" style="16" customWidth="1"/>
    <col min="4872" max="4872" width="8.140625" style="16" customWidth="1"/>
    <col min="4873" max="4873" width="7.85546875" style="16" customWidth="1"/>
    <col min="4874" max="4875" width="9.140625" style="16"/>
    <col min="4876" max="4876" width="8.5703125" style="16" customWidth="1"/>
    <col min="4877" max="4877" width="8" style="16" customWidth="1"/>
    <col min="4878" max="4878" width="7.42578125" style="16" customWidth="1"/>
    <col min="4879" max="4883" width="9.140625" style="16"/>
    <col min="4884" max="4884" width="8" style="16" customWidth="1"/>
    <col min="4885" max="4885" width="7.140625" style="16" customWidth="1"/>
    <col min="4886" max="4886" width="8.7109375" style="16" customWidth="1"/>
    <col min="4887" max="4887" width="7.5703125" style="16" customWidth="1"/>
    <col min="4888" max="4888" width="8.42578125" style="16" customWidth="1"/>
    <col min="4889" max="4889" width="8.140625" style="16" customWidth="1"/>
    <col min="4890" max="4890" width="7" style="16" customWidth="1"/>
    <col min="4891" max="4891" width="7.28515625" style="16" customWidth="1"/>
    <col min="4892" max="4892" width="9.140625" style="16"/>
    <col min="4893" max="4893" width="7.140625" style="16" customWidth="1"/>
    <col min="4894" max="4894" width="7.5703125" style="16" customWidth="1"/>
    <col min="4895" max="4895" width="9.140625" style="16"/>
    <col min="4896" max="4897" width="6.7109375" style="16" customWidth="1"/>
    <col min="4898" max="4898" width="8.85546875" style="16" customWidth="1"/>
    <col min="4899" max="4899" width="6.5703125" style="16" customWidth="1"/>
    <col min="4900" max="4900" width="7.140625" style="16" customWidth="1"/>
    <col min="4901" max="4901" width="7.7109375" style="16" customWidth="1"/>
    <col min="4902" max="4902" width="6" style="16" customWidth="1"/>
    <col min="4903" max="4903" width="6.85546875" style="16" customWidth="1"/>
    <col min="4904" max="4904" width="7.28515625" style="16" customWidth="1"/>
    <col min="4905" max="4905" width="7.85546875" style="16" customWidth="1"/>
    <col min="4906" max="4906" width="9.140625" style="16"/>
    <col min="4907" max="4907" width="7.7109375" style="16" customWidth="1"/>
    <col min="4908" max="4908" width="9.140625" style="16" customWidth="1"/>
    <col min="4909" max="4909" width="8" style="16" customWidth="1"/>
    <col min="4910" max="4910" width="9.140625" style="16"/>
    <col min="4911" max="4911" width="8" style="16" customWidth="1"/>
    <col min="4912" max="4912" width="11.140625" style="16" customWidth="1"/>
    <col min="4913" max="4914" width="9.140625" style="16"/>
    <col min="4915" max="4915" width="7.85546875" style="16" customWidth="1"/>
    <col min="4916" max="4916" width="9.140625" style="16"/>
    <col min="4917" max="4917" width="7.42578125" style="16" customWidth="1"/>
    <col min="4918" max="4918" width="9.140625" style="16"/>
    <col min="4919" max="4919" width="7.5703125" style="16" customWidth="1"/>
    <col min="4920" max="4920" width="9.140625" style="16"/>
    <col min="4921" max="4921" width="9.42578125" style="16" customWidth="1"/>
    <col min="4922" max="4922" width="9.140625" style="16"/>
    <col min="4923" max="4923" width="8.140625" style="16" customWidth="1"/>
    <col min="4924" max="4924" width="7.85546875" style="16" customWidth="1"/>
    <col min="4925" max="4926" width="9.140625" style="16"/>
    <col min="4927" max="4927" width="9" style="16" customWidth="1"/>
    <col min="4928" max="4928" width="7.5703125" style="16" customWidth="1"/>
    <col min="4929" max="4929" width="8" style="16" customWidth="1"/>
    <col min="4930" max="4930" width="6.28515625" style="16" customWidth="1"/>
    <col min="4931" max="4932" width="9.140625" style="16"/>
    <col min="4933" max="4933" width="8.28515625" style="16" customWidth="1"/>
    <col min="4934" max="4934" width="9.42578125" style="16" customWidth="1"/>
    <col min="4935" max="4935" width="9.140625" style="16"/>
    <col min="4936" max="4936" width="12.140625" style="16" customWidth="1"/>
    <col min="4937" max="4940" width="0" style="16" hidden="1" customWidth="1"/>
    <col min="4941" max="5120" width="9.140625" style="16"/>
    <col min="5121" max="5121" width="6.5703125" style="16" customWidth="1"/>
    <col min="5122" max="5122" width="21.5703125" style="16" customWidth="1"/>
    <col min="5123" max="5123" width="16.28515625" style="16" customWidth="1"/>
    <col min="5124" max="5124" width="20.85546875" style="16" customWidth="1"/>
    <col min="5125" max="5125" width="13.140625" style="16" customWidth="1"/>
    <col min="5126" max="5126" width="9.140625" style="16"/>
    <col min="5127" max="5127" width="12.140625" style="16" customWidth="1"/>
    <col min="5128" max="5128" width="8.140625" style="16" customWidth="1"/>
    <col min="5129" max="5129" width="7.85546875" style="16" customWidth="1"/>
    <col min="5130" max="5131" width="9.140625" style="16"/>
    <col min="5132" max="5132" width="8.5703125" style="16" customWidth="1"/>
    <col min="5133" max="5133" width="8" style="16" customWidth="1"/>
    <col min="5134" max="5134" width="7.42578125" style="16" customWidth="1"/>
    <col min="5135" max="5139" width="9.140625" style="16"/>
    <col min="5140" max="5140" width="8" style="16" customWidth="1"/>
    <col min="5141" max="5141" width="7.140625" style="16" customWidth="1"/>
    <col min="5142" max="5142" width="8.7109375" style="16" customWidth="1"/>
    <col min="5143" max="5143" width="7.5703125" style="16" customWidth="1"/>
    <col min="5144" max="5144" width="8.42578125" style="16" customWidth="1"/>
    <col min="5145" max="5145" width="8.140625" style="16" customWidth="1"/>
    <col min="5146" max="5146" width="7" style="16" customWidth="1"/>
    <col min="5147" max="5147" width="7.28515625" style="16" customWidth="1"/>
    <col min="5148" max="5148" width="9.140625" style="16"/>
    <col min="5149" max="5149" width="7.140625" style="16" customWidth="1"/>
    <col min="5150" max="5150" width="7.5703125" style="16" customWidth="1"/>
    <col min="5151" max="5151" width="9.140625" style="16"/>
    <col min="5152" max="5153" width="6.7109375" style="16" customWidth="1"/>
    <col min="5154" max="5154" width="8.85546875" style="16" customWidth="1"/>
    <col min="5155" max="5155" width="6.5703125" style="16" customWidth="1"/>
    <col min="5156" max="5156" width="7.140625" style="16" customWidth="1"/>
    <col min="5157" max="5157" width="7.7109375" style="16" customWidth="1"/>
    <col min="5158" max="5158" width="6" style="16" customWidth="1"/>
    <col min="5159" max="5159" width="6.85546875" style="16" customWidth="1"/>
    <col min="5160" max="5160" width="7.28515625" style="16" customWidth="1"/>
    <col min="5161" max="5161" width="7.85546875" style="16" customWidth="1"/>
    <col min="5162" max="5162" width="9.140625" style="16"/>
    <col min="5163" max="5163" width="7.7109375" style="16" customWidth="1"/>
    <col min="5164" max="5164" width="9.140625" style="16" customWidth="1"/>
    <col min="5165" max="5165" width="8" style="16" customWidth="1"/>
    <col min="5166" max="5166" width="9.140625" style="16"/>
    <col min="5167" max="5167" width="8" style="16" customWidth="1"/>
    <col min="5168" max="5168" width="11.140625" style="16" customWidth="1"/>
    <col min="5169" max="5170" width="9.140625" style="16"/>
    <col min="5171" max="5171" width="7.85546875" style="16" customWidth="1"/>
    <col min="5172" max="5172" width="9.140625" style="16"/>
    <col min="5173" max="5173" width="7.42578125" style="16" customWidth="1"/>
    <col min="5174" max="5174" width="9.140625" style="16"/>
    <col min="5175" max="5175" width="7.5703125" style="16" customWidth="1"/>
    <col min="5176" max="5176" width="9.140625" style="16"/>
    <col min="5177" max="5177" width="9.42578125" style="16" customWidth="1"/>
    <col min="5178" max="5178" width="9.140625" style="16"/>
    <col min="5179" max="5179" width="8.140625" style="16" customWidth="1"/>
    <col min="5180" max="5180" width="7.85546875" style="16" customWidth="1"/>
    <col min="5181" max="5182" width="9.140625" style="16"/>
    <col min="5183" max="5183" width="9" style="16" customWidth="1"/>
    <col min="5184" max="5184" width="7.5703125" style="16" customWidth="1"/>
    <col min="5185" max="5185" width="8" style="16" customWidth="1"/>
    <col min="5186" max="5186" width="6.28515625" style="16" customWidth="1"/>
    <col min="5187" max="5188" width="9.140625" style="16"/>
    <col min="5189" max="5189" width="8.28515625" style="16" customWidth="1"/>
    <col min="5190" max="5190" width="9.42578125" style="16" customWidth="1"/>
    <col min="5191" max="5191" width="9.140625" style="16"/>
    <col min="5192" max="5192" width="12.140625" style="16" customWidth="1"/>
    <col min="5193" max="5196" width="0" style="16" hidden="1" customWidth="1"/>
    <col min="5197" max="5376" width="9.140625" style="16"/>
    <col min="5377" max="5377" width="6.5703125" style="16" customWidth="1"/>
    <col min="5378" max="5378" width="21.5703125" style="16" customWidth="1"/>
    <col min="5379" max="5379" width="16.28515625" style="16" customWidth="1"/>
    <col min="5380" max="5380" width="20.85546875" style="16" customWidth="1"/>
    <col min="5381" max="5381" width="13.140625" style="16" customWidth="1"/>
    <col min="5382" max="5382" width="9.140625" style="16"/>
    <col min="5383" max="5383" width="12.140625" style="16" customWidth="1"/>
    <col min="5384" max="5384" width="8.140625" style="16" customWidth="1"/>
    <col min="5385" max="5385" width="7.85546875" style="16" customWidth="1"/>
    <col min="5386" max="5387" width="9.140625" style="16"/>
    <col min="5388" max="5388" width="8.5703125" style="16" customWidth="1"/>
    <col min="5389" max="5389" width="8" style="16" customWidth="1"/>
    <col min="5390" max="5390" width="7.42578125" style="16" customWidth="1"/>
    <col min="5391" max="5395" width="9.140625" style="16"/>
    <col min="5396" max="5396" width="8" style="16" customWidth="1"/>
    <col min="5397" max="5397" width="7.140625" style="16" customWidth="1"/>
    <col min="5398" max="5398" width="8.7109375" style="16" customWidth="1"/>
    <col min="5399" max="5399" width="7.5703125" style="16" customWidth="1"/>
    <col min="5400" max="5400" width="8.42578125" style="16" customWidth="1"/>
    <col min="5401" max="5401" width="8.140625" style="16" customWidth="1"/>
    <col min="5402" max="5402" width="7" style="16" customWidth="1"/>
    <col min="5403" max="5403" width="7.28515625" style="16" customWidth="1"/>
    <col min="5404" max="5404" width="9.140625" style="16"/>
    <col min="5405" max="5405" width="7.140625" style="16" customWidth="1"/>
    <col min="5406" max="5406" width="7.5703125" style="16" customWidth="1"/>
    <col min="5407" max="5407" width="9.140625" style="16"/>
    <col min="5408" max="5409" width="6.7109375" style="16" customWidth="1"/>
    <col min="5410" max="5410" width="8.85546875" style="16" customWidth="1"/>
    <col min="5411" max="5411" width="6.5703125" style="16" customWidth="1"/>
    <col min="5412" max="5412" width="7.140625" style="16" customWidth="1"/>
    <col min="5413" max="5413" width="7.7109375" style="16" customWidth="1"/>
    <col min="5414" max="5414" width="6" style="16" customWidth="1"/>
    <col min="5415" max="5415" width="6.85546875" style="16" customWidth="1"/>
    <col min="5416" max="5416" width="7.28515625" style="16" customWidth="1"/>
    <col min="5417" max="5417" width="7.85546875" style="16" customWidth="1"/>
    <col min="5418" max="5418" width="9.140625" style="16"/>
    <col min="5419" max="5419" width="7.7109375" style="16" customWidth="1"/>
    <col min="5420" max="5420" width="9.140625" style="16" customWidth="1"/>
    <col min="5421" max="5421" width="8" style="16" customWidth="1"/>
    <col min="5422" max="5422" width="9.140625" style="16"/>
    <col min="5423" max="5423" width="8" style="16" customWidth="1"/>
    <col min="5424" max="5424" width="11.140625" style="16" customWidth="1"/>
    <col min="5425" max="5426" width="9.140625" style="16"/>
    <col min="5427" max="5427" width="7.85546875" style="16" customWidth="1"/>
    <col min="5428" max="5428" width="9.140625" style="16"/>
    <col min="5429" max="5429" width="7.42578125" style="16" customWidth="1"/>
    <col min="5430" max="5430" width="9.140625" style="16"/>
    <col min="5431" max="5431" width="7.5703125" style="16" customWidth="1"/>
    <col min="5432" max="5432" width="9.140625" style="16"/>
    <col min="5433" max="5433" width="9.42578125" style="16" customWidth="1"/>
    <col min="5434" max="5434" width="9.140625" style="16"/>
    <col min="5435" max="5435" width="8.140625" style="16" customWidth="1"/>
    <col min="5436" max="5436" width="7.85546875" style="16" customWidth="1"/>
    <col min="5437" max="5438" width="9.140625" style="16"/>
    <col min="5439" max="5439" width="9" style="16" customWidth="1"/>
    <col min="5440" max="5440" width="7.5703125" style="16" customWidth="1"/>
    <col min="5441" max="5441" width="8" style="16" customWidth="1"/>
    <col min="5442" max="5442" width="6.28515625" style="16" customWidth="1"/>
    <col min="5443" max="5444" width="9.140625" style="16"/>
    <col min="5445" max="5445" width="8.28515625" style="16" customWidth="1"/>
    <col min="5446" max="5446" width="9.42578125" style="16" customWidth="1"/>
    <col min="5447" max="5447" width="9.140625" style="16"/>
    <col min="5448" max="5448" width="12.140625" style="16" customWidth="1"/>
    <col min="5449" max="5452" width="0" style="16" hidden="1" customWidth="1"/>
    <col min="5453" max="5632" width="9.140625" style="16"/>
    <col min="5633" max="5633" width="6.5703125" style="16" customWidth="1"/>
    <col min="5634" max="5634" width="21.5703125" style="16" customWidth="1"/>
    <col min="5635" max="5635" width="16.28515625" style="16" customWidth="1"/>
    <col min="5636" max="5636" width="20.85546875" style="16" customWidth="1"/>
    <col min="5637" max="5637" width="13.140625" style="16" customWidth="1"/>
    <col min="5638" max="5638" width="9.140625" style="16"/>
    <col min="5639" max="5639" width="12.140625" style="16" customWidth="1"/>
    <col min="5640" max="5640" width="8.140625" style="16" customWidth="1"/>
    <col min="5641" max="5641" width="7.85546875" style="16" customWidth="1"/>
    <col min="5642" max="5643" width="9.140625" style="16"/>
    <col min="5644" max="5644" width="8.5703125" style="16" customWidth="1"/>
    <col min="5645" max="5645" width="8" style="16" customWidth="1"/>
    <col min="5646" max="5646" width="7.42578125" style="16" customWidth="1"/>
    <col min="5647" max="5651" width="9.140625" style="16"/>
    <col min="5652" max="5652" width="8" style="16" customWidth="1"/>
    <col min="5653" max="5653" width="7.140625" style="16" customWidth="1"/>
    <col min="5654" max="5654" width="8.7109375" style="16" customWidth="1"/>
    <col min="5655" max="5655" width="7.5703125" style="16" customWidth="1"/>
    <col min="5656" max="5656" width="8.42578125" style="16" customWidth="1"/>
    <col min="5657" max="5657" width="8.140625" style="16" customWidth="1"/>
    <col min="5658" max="5658" width="7" style="16" customWidth="1"/>
    <col min="5659" max="5659" width="7.28515625" style="16" customWidth="1"/>
    <col min="5660" max="5660" width="9.140625" style="16"/>
    <col min="5661" max="5661" width="7.140625" style="16" customWidth="1"/>
    <col min="5662" max="5662" width="7.5703125" style="16" customWidth="1"/>
    <col min="5663" max="5663" width="9.140625" style="16"/>
    <col min="5664" max="5665" width="6.7109375" style="16" customWidth="1"/>
    <col min="5666" max="5666" width="8.85546875" style="16" customWidth="1"/>
    <col min="5667" max="5667" width="6.5703125" style="16" customWidth="1"/>
    <col min="5668" max="5668" width="7.140625" style="16" customWidth="1"/>
    <col min="5669" max="5669" width="7.7109375" style="16" customWidth="1"/>
    <col min="5670" max="5670" width="6" style="16" customWidth="1"/>
    <col min="5671" max="5671" width="6.85546875" style="16" customWidth="1"/>
    <col min="5672" max="5672" width="7.28515625" style="16" customWidth="1"/>
    <col min="5673" max="5673" width="7.85546875" style="16" customWidth="1"/>
    <col min="5674" max="5674" width="9.140625" style="16"/>
    <col min="5675" max="5675" width="7.7109375" style="16" customWidth="1"/>
    <col min="5676" max="5676" width="9.140625" style="16" customWidth="1"/>
    <col min="5677" max="5677" width="8" style="16" customWidth="1"/>
    <col min="5678" max="5678" width="9.140625" style="16"/>
    <col min="5679" max="5679" width="8" style="16" customWidth="1"/>
    <col min="5680" max="5680" width="11.140625" style="16" customWidth="1"/>
    <col min="5681" max="5682" width="9.140625" style="16"/>
    <col min="5683" max="5683" width="7.85546875" style="16" customWidth="1"/>
    <col min="5684" max="5684" width="9.140625" style="16"/>
    <col min="5685" max="5685" width="7.42578125" style="16" customWidth="1"/>
    <col min="5686" max="5686" width="9.140625" style="16"/>
    <col min="5687" max="5687" width="7.5703125" style="16" customWidth="1"/>
    <col min="5688" max="5688" width="9.140625" style="16"/>
    <col min="5689" max="5689" width="9.42578125" style="16" customWidth="1"/>
    <col min="5690" max="5690" width="9.140625" style="16"/>
    <col min="5691" max="5691" width="8.140625" style="16" customWidth="1"/>
    <col min="5692" max="5692" width="7.85546875" style="16" customWidth="1"/>
    <col min="5693" max="5694" width="9.140625" style="16"/>
    <col min="5695" max="5695" width="9" style="16" customWidth="1"/>
    <col min="5696" max="5696" width="7.5703125" style="16" customWidth="1"/>
    <col min="5697" max="5697" width="8" style="16" customWidth="1"/>
    <col min="5698" max="5698" width="6.28515625" style="16" customWidth="1"/>
    <col min="5699" max="5700" width="9.140625" style="16"/>
    <col min="5701" max="5701" width="8.28515625" style="16" customWidth="1"/>
    <col min="5702" max="5702" width="9.42578125" style="16" customWidth="1"/>
    <col min="5703" max="5703" width="9.140625" style="16"/>
    <col min="5704" max="5704" width="12.140625" style="16" customWidth="1"/>
    <col min="5705" max="5708" width="0" style="16" hidden="1" customWidth="1"/>
    <col min="5709" max="5888" width="9.140625" style="16"/>
    <col min="5889" max="5889" width="6.5703125" style="16" customWidth="1"/>
    <col min="5890" max="5890" width="21.5703125" style="16" customWidth="1"/>
    <col min="5891" max="5891" width="16.28515625" style="16" customWidth="1"/>
    <col min="5892" max="5892" width="20.85546875" style="16" customWidth="1"/>
    <col min="5893" max="5893" width="13.140625" style="16" customWidth="1"/>
    <col min="5894" max="5894" width="9.140625" style="16"/>
    <col min="5895" max="5895" width="12.140625" style="16" customWidth="1"/>
    <col min="5896" max="5896" width="8.140625" style="16" customWidth="1"/>
    <col min="5897" max="5897" width="7.85546875" style="16" customWidth="1"/>
    <col min="5898" max="5899" width="9.140625" style="16"/>
    <col min="5900" max="5900" width="8.5703125" style="16" customWidth="1"/>
    <col min="5901" max="5901" width="8" style="16" customWidth="1"/>
    <col min="5902" max="5902" width="7.42578125" style="16" customWidth="1"/>
    <col min="5903" max="5907" width="9.140625" style="16"/>
    <col min="5908" max="5908" width="8" style="16" customWidth="1"/>
    <col min="5909" max="5909" width="7.140625" style="16" customWidth="1"/>
    <col min="5910" max="5910" width="8.7109375" style="16" customWidth="1"/>
    <col min="5911" max="5911" width="7.5703125" style="16" customWidth="1"/>
    <col min="5912" max="5912" width="8.42578125" style="16" customWidth="1"/>
    <col min="5913" max="5913" width="8.140625" style="16" customWidth="1"/>
    <col min="5914" max="5914" width="7" style="16" customWidth="1"/>
    <col min="5915" max="5915" width="7.28515625" style="16" customWidth="1"/>
    <col min="5916" max="5916" width="9.140625" style="16"/>
    <col min="5917" max="5917" width="7.140625" style="16" customWidth="1"/>
    <col min="5918" max="5918" width="7.5703125" style="16" customWidth="1"/>
    <col min="5919" max="5919" width="9.140625" style="16"/>
    <col min="5920" max="5921" width="6.7109375" style="16" customWidth="1"/>
    <col min="5922" max="5922" width="8.85546875" style="16" customWidth="1"/>
    <col min="5923" max="5923" width="6.5703125" style="16" customWidth="1"/>
    <col min="5924" max="5924" width="7.140625" style="16" customWidth="1"/>
    <col min="5925" max="5925" width="7.7109375" style="16" customWidth="1"/>
    <col min="5926" max="5926" width="6" style="16" customWidth="1"/>
    <col min="5927" max="5927" width="6.85546875" style="16" customWidth="1"/>
    <col min="5928" max="5928" width="7.28515625" style="16" customWidth="1"/>
    <col min="5929" max="5929" width="7.85546875" style="16" customWidth="1"/>
    <col min="5930" max="5930" width="9.140625" style="16"/>
    <col min="5931" max="5931" width="7.7109375" style="16" customWidth="1"/>
    <col min="5932" max="5932" width="9.140625" style="16" customWidth="1"/>
    <col min="5933" max="5933" width="8" style="16" customWidth="1"/>
    <col min="5934" max="5934" width="9.140625" style="16"/>
    <col min="5935" max="5935" width="8" style="16" customWidth="1"/>
    <col min="5936" max="5936" width="11.140625" style="16" customWidth="1"/>
    <col min="5937" max="5938" width="9.140625" style="16"/>
    <col min="5939" max="5939" width="7.85546875" style="16" customWidth="1"/>
    <col min="5940" max="5940" width="9.140625" style="16"/>
    <col min="5941" max="5941" width="7.42578125" style="16" customWidth="1"/>
    <col min="5942" max="5942" width="9.140625" style="16"/>
    <col min="5943" max="5943" width="7.5703125" style="16" customWidth="1"/>
    <col min="5944" max="5944" width="9.140625" style="16"/>
    <col min="5945" max="5945" width="9.42578125" style="16" customWidth="1"/>
    <col min="5946" max="5946" width="9.140625" style="16"/>
    <col min="5947" max="5947" width="8.140625" style="16" customWidth="1"/>
    <col min="5948" max="5948" width="7.85546875" style="16" customWidth="1"/>
    <col min="5949" max="5950" width="9.140625" style="16"/>
    <col min="5951" max="5951" width="9" style="16" customWidth="1"/>
    <col min="5952" max="5952" width="7.5703125" style="16" customWidth="1"/>
    <col min="5953" max="5953" width="8" style="16" customWidth="1"/>
    <col min="5954" max="5954" width="6.28515625" style="16" customWidth="1"/>
    <col min="5955" max="5956" width="9.140625" style="16"/>
    <col min="5957" max="5957" width="8.28515625" style="16" customWidth="1"/>
    <col min="5958" max="5958" width="9.42578125" style="16" customWidth="1"/>
    <col min="5959" max="5959" width="9.140625" style="16"/>
    <col min="5960" max="5960" width="12.140625" style="16" customWidth="1"/>
    <col min="5961" max="5964" width="0" style="16" hidden="1" customWidth="1"/>
    <col min="5965" max="6144" width="9.140625" style="16"/>
    <col min="6145" max="6145" width="6.5703125" style="16" customWidth="1"/>
    <col min="6146" max="6146" width="21.5703125" style="16" customWidth="1"/>
    <col min="6147" max="6147" width="16.28515625" style="16" customWidth="1"/>
    <col min="6148" max="6148" width="20.85546875" style="16" customWidth="1"/>
    <col min="6149" max="6149" width="13.140625" style="16" customWidth="1"/>
    <col min="6150" max="6150" width="9.140625" style="16"/>
    <col min="6151" max="6151" width="12.140625" style="16" customWidth="1"/>
    <col min="6152" max="6152" width="8.140625" style="16" customWidth="1"/>
    <col min="6153" max="6153" width="7.85546875" style="16" customWidth="1"/>
    <col min="6154" max="6155" width="9.140625" style="16"/>
    <col min="6156" max="6156" width="8.5703125" style="16" customWidth="1"/>
    <col min="6157" max="6157" width="8" style="16" customWidth="1"/>
    <col min="6158" max="6158" width="7.42578125" style="16" customWidth="1"/>
    <col min="6159" max="6163" width="9.140625" style="16"/>
    <col min="6164" max="6164" width="8" style="16" customWidth="1"/>
    <col min="6165" max="6165" width="7.140625" style="16" customWidth="1"/>
    <col min="6166" max="6166" width="8.7109375" style="16" customWidth="1"/>
    <col min="6167" max="6167" width="7.5703125" style="16" customWidth="1"/>
    <col min="6168" max="6168" width="8.42578125" style="16" customWidth="1"/>
    <col min="6169" max="6169" width="8.140625" style="16" customWidth="1"/>
    <col min="6170" max="6170" width="7" style="16" customWidth="1"/>
    <col min="6171" max="6171" width="7.28515625" style="16" customWidth="1"/>
    <col min="6172" max="6172" width="9.140625" style="16"/>
    <col min="6173" max="6173" width="7.140625" style="16" customWidth="1"/>
    <col min="6174" max="6174" width="7.5703125" style="16" customWidth="1"/>
    <col min="6175" max="6175" width="9.140625" style="16"/>
    <col min="6176" max="6177" width="6.7109375" style="16" customWidth="1"/>
    <col min="6178" max="6178" width="8.85546875" style="16" customWidth="1"/>
    <col min="6179" max="6179" width="6.5703125" style="16" customWidth="1"/>
    <col min="6180" max="6180" width="7.140625" style="16" customWidth="1"/>
    <col min="6181" max="6181" width="7.7109375" style="16" customWidth="1"/>
    <col min="6182" max="6182" width="6" style="16" customWidth="1"/>
    <col min="6183" max="6183" width="6.85546875" style="16" customWidth="1"/>
    <col min="6184" max="6184" width="7.28515625" style="16" customWidth="1"/>
    <col min="6185" max="6185" width="7.85546875" style="16" customWidth="1"/>
    <col min="6186" max="6186" width="9.140625" style="16"/>
    <col min="6187" max="6187" width="7.7109375" style="16" customWidth="1"/>
    <col min="6188" max="6188" width="9.140625" style="16" customWidth="1"/>
    <col min="6189" max="6189" width="8" style="16" customWidth="1"/>
    <col min="6190" max="6190" width="9.140625" style="16"/>
    <col min="6191" max="6191" width="8" style="16" customWidth="1"/>
    <col min="6192" max="6192" width="11.140625" style="16" customWidth="1"/>
    <col min="6193" max="6194" width="9.140625" style="16"/>
    <col min="6195" max="6195" width="7.85546875" style="16" customWidth="1"/>
    <col min="6196" max="6196" width="9.140625" style="16"/>
    <col min="6197" max="6197" width="7.42578125" style="16" customWidth="1"/>
    <col min="6198" max="6198" width="9.140625" style="16"/>
    <col min="6199" max="6199" width="7.5703125" style="16" customWidth="1"/>
    <col min="6200" max="6200" width="9.140625" style="16"/>
    <col min="6201" max="6201" width="9.42578125" style="16" customWidth="1"/>
    <col min="6202" max="6202" width="9.140625" style="16"/>
    <col min="6203" max="6203" width="8.140625" style="16" customWidth="1"/>
    <col min="6204" max="6204" width="7.85546875" style="16" customWidth="1"/>
    <col min="6205" max="6206" width="9.140625" style="16"/>
    <col min="6207" max="6207" width="9" style="16" customWidth="1"/>
    <col min="6208" max="6208" width="7.5703125" style="16" customWidth="1"/>
    <col min="6209" max="6209" width="8" style="16" customWidth="1"/>
    <col min="6210" max="6210" width="6.28515625" style="16" customWidth="1"/>
    <col min="6211" max="6212" width="9.140625" style="16"/>
    <col min="6213" max="6213" width="8.28515625" style="16" customWidth="1"/>
    <col min="6214" max="6214" width="9.42578125" style="16" customWidth="1"/>
    <col min="6215" max="6215" width="9.140625" style="16"/>
    <col min="6216" max="6216" width="12.140625" style="16" customWidth="1"/>
    <col min="6217" max="6220" width="0" style="16" hidden="1" customWidth="1"/>
    <col min="6221" max="6400" width="9.140625" style="16"/>
    <col min="6401" max="6401" width="6.5703125" style="16" customWidth="1"/>
    <col min="6402" max="6402" width="21.5703125" style="16" customWidth="1"/>
    <col min="6403" max="6403" width="16.28515625" style="16" customWidth="1"/>
    <col min="6404" max="6404" width="20.85546875" style="16" customWidth="1"/>
    <col min="6405" max="6405" width="13.140625" style="16" customWidth="1"/>
    <col min="6406" max="6406" width="9.140625" style="16"/>
    <col min="6407" max="6407" width="12.140625" style="16" customWidth="1"/>
    <col min="6408" max="6408" width="8.140625" style="16" customWidth="1"/>
    <col min="6409" max="6409" width="7.85546875" style="16" customWidth="1"/>
    <col min="6410" max="6411" width="9.140625" style="16"/>
    <col min="6412" max="6412" width="8.5703125" style="16" customWidth="1"/>
    <col min="6413" max="6413" width="8" style="16" customWidth="1"/>
    <col min="6414" max="6414" width="7.42578125" style="16" customWidth="1"/>
    <col min="6415" max="6419" width="9.140625" style="16"/>
    <col min="6420" max="6420" width="8" style="16" customWidth="1"/>
    <col min="6421" max="6421" width="7.140625" style="16" customWidth="1"/>
    <col min="6422" max="6422" width="8.7109375" style="16" customWidth="1"/>
    <col min="6423" max="6423" width="7.5703125" style="16" customWidth="1"/>
    <col min="6424" max="6424" width="8.42578125" style="16" customWidth="1"/>
    <col min="6425" max="6425" width="8.140625" style="16" customWidth="1"/>
    <col min="6426" max="6426" width="7" style="16" customWidth="1"/>
    <col min="6427" max="6427" width="7.28515625" style="16" customWidth="1"/>
    <col min="6428" max="6428" width="9.140625" style="16"/>
    <col min="6429" max="6429" width="7.140625" style="16" customWidth="1"/>
    <col min="6430" max="6430" width="7.5703125" style="16" customWidth="1"/>
    <col min="6431" max="6431" width="9.140625" style="16"/>
    <col min="6432" max="6433" width="6.7109375" style="16" customWidth="1"/>
    <col min="6434" max="6434" width="8.85546875" style="16" customWidth="1"/>
    <col min="6435" max="6435" width="6.5703125" style="16" customWidth="1"/>
    <col min="6436" max="6436" width="7.140625" style="16" customWidth="1"/>
    <col min="6437" max="6437" width="7.7109375" style="16" customWidth="1"/>
    <col min="6438" max="6438" width="6" style="16" customWidth="1"/>
    <col min="6439" max="6439" width="6.85546875" style="16" customWidth="1"/>
    <col min="6440" max="6440" width="7.28515625" style="16" customWidth="1"/>
    <col min="6441" max="6441" width="7.85546875" style="16" customWidth="1"/>
    <col min="6442" max="6442" width="9.140625" style="16"/>
    <col min="6443" max="6443" width="7.7109375" style="16" customWidth="1"/>
    <col min="6444" max="6444" width="9.140625" style="16" customWidth="1"/>
    <col min="6445" max="6445" width="8" style="16" customWidth="1"/>
    <col min="6446" max="6446" width="9.140625" style="16"/>
    <col min="6447" max="6447" width="8" style="16" customWidth="1"/>
    <col min="6448" max="6448" width="11.140625" style="16" customWidth="1"/>
    <col min="6449" max="6450" width="9.140625" style="16"/>
    <col min="6451" max="6451" width="7.85546875" style="16" customWidth="1"/>
    <col min="6452" max="6452" width="9.140625" style="16"/>
    <col min="6453" max="6453" width="7.42578125" style="16" customWidth="1"/>
    <col min="6454" max="6454" width="9.140625" style="16"/>
    <col min="6455" max="6455" width="7.5703125" style="16" customWidth="1"/>
    <col min="6456" max="6456" width="9.140625" style="16"/>
    <col min="6457" max="6457" width="9.42578125" style="16" customWidth="1"/>
    <col min="6458" max="6458" width="9.140625" style="16"/>
    <col min="6459" max="6459" width="8.140625" style="16" customWidth="1"/>
    <col min="6460" max="6460" width="7.85546875" style="16" customWidth="1"/>
    <col min="6461" max="6462" width="9.140625" style="16"/>
    <col min="6463" max="6463" width="9" style="16" customWidth="1"/>
    <col min="6464" max="6464" width="7.5703125" style="16" customWidth="1"/>
    <col min="6465" max="6465" width="8" style="16" customWidth="1"/>
    <col min="6466" max="6466" width="6.28515625" style="16" customWidth="1"/>
    <col min="6467" max="6468" width="9.140625" style="16"/>
    <col min="6469" max="6469" width="8.28515625" style="16" customWidth="1"/>
    <col min="6470" max="6470" width="9.42578125" style="16" customWidth="1"/>
    <col min="6471" max="6471" width="9.140625" style="16"/>
    <col min="6472" max="6472" width="12.140625" style="16" customWidth="1"/>
    <col min="6473" max="6476" width="0" style="16" hidden="1" customWidth="1"/>
    <col min="6477" max="6656" width="9.140625" style="16"/>
    <col min="6657" max="6657" width="6.5703125" style="16" customWidth="1"/>
    <col min="6658" max="6658" width="21.5703125" style="16" customWidth="1"/>
    <col min="6659" max="6659" width="16.28515625" style="16" customWidth="1"/>
    <col min="6660" max="6660" width="20.85546875" style="16" customWidth="1"/>
    <col min="6661" max="6661" width="13.140625" style="16" customWidth="1"/>
    <col min="6662" max="6662" width="9.140625" style="16"/>
    <col min="6663" max="6663" width="12.140625" style="16" customWidth="1"/>
    <col min="6664" max="6664" width="8.140625" style="16" customWidth="1"/>
    <col min="6665" max="6665" width="7.85546875" style="16" customWidth="1"/>
    <col min="6666" max="6667" width="9.140625" style="16"/>
    <col min="6668" max="6668" width="8.5703125" style="16" customWidth="1"/>
    <col min="6669" max="6669" width="8" style="16" customWidth="1"/>
    <col min="6670" max="6670" width="7.42578125" style="16" customWidth="1"/>
    <col min="6671" max="6675" width="9.140625" style="16"/>
    <col min="6676" max="6676" width="8" style="16" customWidth="1"/>
    <col min="6677" max="6677" width="7.140625" style="16" customWidth="1"/>
    <col min="6678" max="6678" width="8.7109375" style="16" customWidth="1"/>
    <col min="6679" max="6679" width="7.5703125" style="16" customWidth="1"/>
    <col min="6680" max="6680" width="8.42578125" style="16" customWidth="1"/>
    <col min="6681" max="6681" width="8.140625" style="16" customWidth="1"/>
    <col min="6682" max="6682" width="7" style="16" customWidth="1"/>
    <col min="6683" max="6683" width="7.28515625" style="16" customWidth="1"/>
    <col min="6684" max="6684" width="9.140625" style="16"/>
    <col min="6685" max="6685" width="7.140625" style="16" customWidth="1"/>
    <col min="6686" max="6686" width="7.5703125" style="16" customWidth="1"/>
    <col min="6687" max="6687" width="9.140625" style="16"/>
    <col min="6688" max="6689" width="6.7109375" style="16" customWidth="1"/>
    <col min="6690" max="6690" width="8.85546875" style="16" customWidth="1"/>
    <col min="6691" max="6691" width="6.5703125" style="16" customWidth="1"/>
    <col min="6692" max="6692" width="7.140625" style="16" customWidth="1"/>
    <col min="6693" max="6693" width="7.7109375" style="16" customWidth="1"/>
    <col min="6694" max="6694" width="6" style="16" customWidth="1"/>
    <col min="6695" max="6695" width="6.85546875" style="16" customWidth="1"/>
    <col min="6696" max="6696" width="7.28515625" style="16" customWidth="1"/>
    <col min="6697" max="6697" width="7.85546875" style="16" customWidth="1"/>
    <col min="6698" max="6698" width="9.140625" style="16"/>
    <col min="6699" max="6699" width="7.7109375" style="16" customWidth="1"/>
    <col min="6700" max="6700" width="9.140625" style="16" customWidth="1"/>
    <col min="6701" max="6701" width="8" style="16" customWidth="1"/>
    <col min="6702" max="6702" width="9.140625" style="16"/>
    <col min="6703" max="6703" width="8" style="16" customWidth="1"/>
    <col min="6704" max="6704" width="11.140625" style="16" customWidth="1"/>
    <col min="6705" max="6706" width="9.140625" style="16"/>
    <col min="6707" max="6707" width="7.85546875" style="16" customWidth="1"/>
    <col min="6708" max="6708" width="9.140625" style="16"/>
    <col min="6709" max="6709" width="7.42578125" style="16" customWidth="1"/>
    <col min="6710" max="6710" width="9.140625" style="16"/>
    <col min="6711" max="6711" width="7.5703125" style="16" customWidth="1"/>
    <col min="6712" max="6712" width="9.140625" style="16"/>
    <col min="6713" max="6713" width="9.42578125" style="16" customWidth="1"/>
    <col min="6714" max="6714" width="9.140625" style="16"/>
    <col min="6715" max="6715" width="8.140625" style="16" customWidth="1"/>
    <col min="6716" max="6716" width="7.85546875" style="16" customWidth="1"/>
    <col min="6717" max="6718" width="9.140625" style="16"/>
    <col min="6719" max="6719" width="9" style="16" customWidth="1"/>
    <col min="6720" max="6720" width="7.5703125" style="16" customWidth="1"/>
    <col min="6721" max="6721" width="8" style="16" customWidth="1"/>
    <col min="6722" max="6722" width="6.28515625" style="16" customWidth="1"/>
    <col min="6723" max="6724" width="9.140625" style="16"/>
    <col min="6725" max="6725" width="8.28515625" style="16" customWidth="1"/>
    <col min="6726" max="6726" width="9.42578125" style="16" customWidth="1"/>
    <col min="6727" max="6727" width="9.140625" style="16"/>
    <col min="6728" max="6728" width="12.140625" style="16" customWidth="1"/>
    <col min="6729" max="6732" width="0" style="16" hidden="1" customWidth="1"/>
    <col min="6733" max="6912" width="9.140625" style="16"/>
    <col min="6913" max="6913" width="6.5703125" style="16" customWidth="1"/>
    <col min="6914" max="6914" width="21.5703125" style="16" customWidth="1"/>
    <col min="6915" max="6915" width="16.28515625" style="16" customWidth="1"/>
    <col min="6916" max="6916" width="20.85546875" style="16" customWidth="1"/>
    <col min="6917" max="6917" width="13.140625" style="16" customWidth="1"/>
    <col min="6918" max="6918" width="9.140625" style="16"/>
    <col min="6919" max="6919" width="12.140625" style="16" customWidth="1"/>
    <col min="6920" max="6920" width="8.140625" style="16" customWidth="1"/>
    <col min="6921" max="6921" width="7.85546875" style="16" customWidth="1"/>
    <col min="6922" max="6923" width="9.140625" style="16"/>
    <col min="6924" max="6924" width="8.5703125" style="16" customWidth="1"/>
    <col min="6925" max="6925" width="8" style="16" customWidth="1"/>
    <col min="6926" max="6926" width="7.42578125" style="16" customWidth="1"/>
    <col min="6927" max="6931" width="9.140625" style="16"/>
    <col min="6932" max="6932" width="8" style="16" customWidth="1"/>
    <col min="6933" max="6933" width="7.140625" style="16" customWidth="1"/>
    <col min="6934" max="6934" width="8.7109375" style="16" customWidth="1"/>
    <col min="6935" max="6935" width="7.5703125" style="16" customWidth="1"/>
    <col min="6936" max="6936" width="8.42578125" style="16" customWidth="1"/>
    <col min="6937" max="6937" width="8.140625" style="16" customWidth="1"/>
    <col min="6938" max="6938" width="7" style="16" customWidth="1"/>
    <col min="6939" max="6939" width="7.28515625" style="16" customWidth="1"/>
    <col min="6940" max="6940" width="9.140625" style="16"/>
    <col min="6941" max="6941" width="7.140625" style="16" customWidth="1"/>
    <col min="6942" max="6942" width="7.5703125" style="16" customWidth="1"/>
    <col min="6943" max="6943" width="9.140625" style="16"/>
    <col min="6944" max="6945" width="6.7109375" style="16" customWidth="1"/>
    <col min="6946" max="6946" width="8.85546875" style="16" customWidth="1"/>
    <col min="6947" max="6947" width="6.5703125" style="16" customWidth="1"/>
    <col min="6948" max="6948" width="7.140625" style="16" customWidth="1"/>
    <col min="6949" max="6949" width="7.7109375" style="16" customWidth="1"/>
    <col min="6950" max="6950" width="6" style="16" customWidth="1"/>
    <col min="6951" max="6951" width="6.85546875" style="16" customWidth="1"/>
    <col min="6952" max="6952" width="7.28515625" style="16" customWidth="1"/>
    <col min="6953" max="6953" width="7.85546875" style="16" customWidth="1"/>
    <col min="6954" max="6954" width="9.140625" style="16"/>
    <col min="6955" max="6955" width="7.7109375" style="16" customWidth="1"/>
    <col min="6956" max="6956" width="9.140625" style="16" customWidth="1"/>
    <col min="6957" max="6957" width="8" style="16" customWidth="1"/>
    <col min="6958" max="6958" width="9.140625" style="16"/>
    <col min="6959" max="6959" width="8" style="16" customWidth="1"/>
    <col min="6960" max="6960" width="11.140625" style="16" customWidth="1"/>
    <col min="6961" max="6962" width="9.140625" style="16"/>
    <col min="6963" max="6963" width="7.85546875" style="16" customWidth="1"/>
    <col min="6964" max="6964" width="9.140625" style="16"/>
    <col min="6965" max="6965" width="7.42578125" style="16" customWidth="1"/>
    <col min="6966" max="6966" width="9.140625" style="16"/>
    <col min="6967" max="6967" width="7.5703125" style="16" customWidth="1"/>
    <col min="6968" max="6968" width="9.140625" style="16"/>
    <col min="6969" max="6969" width="9.42578125" style="16" customWidth="1"/>
    <col min="6970" max="6970" width="9.140625" style="16"/>
    <col min="6971" max="6971" width="8.140625" style="16" customWidth="1"/>
    <col min="6972" max="6972" width="7.85546875" style="16" customWidth="1"/>
    <col min="6973" max="6974" width="9.140625" style="16"/>
    <col min="6975" max="6975" width="9" style="16" customWidth="1"/>
    <col min="6976" max="6976" width="7.5703125" style="16" customWidth="1"/>
    <col min="6977" max="6977" width="8" style="16" customWidth="1"/>
    <col min="6978" max="6978" width="6.28515625" style="16" customWidth="1"/>
    <col min="6979" max="6980" width="9.140625" style="16"/>
    <col min="6981" max="6981" width="8.28515625" style="16" customWidth="1"/>
    <col min="6982" max="6982" width="9.42578125" style="16" customWidth="1"/>
    <col min="6983" max="6983" width="9.140625" style="16"/>
    <col min="6984" max="6984" width="12.140625" style="16" customWidth="1"/>
    <col min="6985" max="6988" width="0" style="16" hidden="1" customWidth="1"/>
    <col min="6989" max="7168" width="9.140625" style="16"/>
    <col min="7169" max="7169" width="6.5703125" style="16" customWidth="1"/>
    <col min="7170" max="7170" width="21.5703125" style="16" customWidth="1"/>
    <col min="7171" max="7171" width="16.28515625" style="16" customWidth="1"/>
    <col min="7172" max="7172" width="20.85546875" style="16" customWidth="1"/>
    <col min="7173" max="7173" width="13.140625" style="16" customWidth="1"/>
    <col min="7174" max="7174" width="9.140625" style="16"/>
    <col min="7175" max="7175" width="12.140625" style="16" customWidth="1"/>
    <col min="7176" max="7176" width="8.140625" style="16" customWidth="1"/>
    <col min="7177" max="7177" width="7.85546875" style="16" customWidth="1"/>
    <col min="7178" max="7179" width="9.140625" style="16"/>
    <col min="7180" max="7180" width="8.5703125" style="16" customWidth="1"/>
    <col min="7181" max="7181" width="8" style="16" customWidth="1"/>
    <col min="7182" max="7182" width="7.42578125" style="16" customWidth="1"/>
    <col min="7183" max="7187" width="9.140625" style="16"/>
    <col min="7188" max="7188" width="8" style="16" customWidth="1"/>
    <col min="7189" max="7189" width="7.140625" style="16" customWidth="1"/>
    <col min="7190" max="7190" width="8.7109375" style="16" customWidth="1"/>
    <col min="7191" max="7191" width="7.5703125" style="16" customWidth="1"/>
    <col min="7192" max="7192" width="8.42578125" style="16" customWidth="1"/>
    <col min="7193" max="7193" width="8.140625" style="16" customWidth="1"/>
    <col min="7194" max="7194" width="7" style="16" customWidth="1"/>
    <col min="7195" max="7195" width="7.28515625" style="16" customWidth="1"/>
    <col min="7196" max="7196" width="9.140625" style="16"/>
    <col min="7197" max="7197" width="7.140625" style="16" customWidth="1"/>
    <col min="7198" max="7198" width="7.5703125" style="16" customWidth="1"/>
    <col min="7199" max="7199" width="9.140625" style="16"/>
    <col min="7200" max="7201" width="6.7109375" style="16" customWidth="1"/>
    <col min="7202" max="7202" width="8.85546875" style="16" customWidth="1"/>
    <col min="7203" max="7203" width="6.5703125" style="16" customWidth="1"/>
    <col min="7204" max="7204" width="7.140625" style="16" customWidth="1"/>
    <col min="7205" max="7205" width="7.7109375" style="16" customWidth="1"/>
    <col min="7206" max="7206" width="6" style="16" customWidth="1"/>
    <col min="7207" max="7207" width="6.85546875" style="16" customWidth="1"/>
    <col min="7208" max="7208" width="7.28515625" style="16" customWidth="1"/>
    <col min="7209" max="7209" width="7.85546875" style="16" customWidth="1"/>
    <col min="7210" max="7210" width="9.140625" style="16"/>
    <col min="7211" max="7211" width="7.7109375" style="16" customWidth="1"/>
    <col min="7212" max="7212" width="9.140625" style="16" customWidth="1"/>
    <col min="7213" max="7213" width="8" style="16" customWidth="1"/>
    <col min="7214" max="7214" width="9.140625" style="16"/>
    <col min="7215" max="7215" width="8" style="16" customWidth="1"/>
    <col min="7216" max="7216" width="11.140625" style="16" customWidth="1"/>
    <col min="7217" max="7218" width="9.140625" style="16"/>
    <col min="7219" max="7219" width="7.85546875" style="16" customWidth="1"/>
    <col min="7220" max="7220" width="9.140625" style="16"/>
    <col min="7221" max="7221" width="7.42578125" style="16" customWidth="1"/>
    <col min="7222" max="7222" width="9.140625" style="16"/>
    <col min="7223" max="7223" width="7.5703125" style="16" customWidth="1"/>
    <col min="7224" max="7224" width="9.140625" style="16"/>
    <col min="7225" max="7225" width="9.42578125" style="16" customWidth="1"/>
    <col min="7226" max="7226" width="9.140625" style="16"/>
    <col min="7227" max="7227" width="8.140625" style="16" customWidth="1"/>
    <col min="7228" max="7228" width="7.85546875" style="16" customWidth="1"/>
    <col min="7229" max="7230" width="9.140625" style="16"/>
    <col min="7231" max="7231" width="9" style="16" customWidth="1"/>
    <col min="7232" max="7232" width="7.5703125" style="16" customWidth="1"/>
    <col min="7233" max="7233" width="8" style="16" customWidth="1"/>
    <col min="7234" max="7234" width="6.28515625" style="16" customWidth="1"/>
    <col min="7235" max="7236" width="9.140625" style="16"/>
    <col min="7237" max="7237" width="8.28515625" style="16" customWidth="1"/>
    <col min="7238" max="7238" width="9.42578125" style="16" customWidth="1"/>
    <col min="7239" max="7239" width="9.140625" style="16"/>
    <col min="7240" max="7240" width="12.140625" style="16" customWidth="1"/>
    <col min="7241" max="7244" width="0" style="16" hidden="1" customWidth="1"/>
    <col min="7245" max="7424" width="9.140625" style="16"/>
    <col min="7425" max="7425" width="6.5703125" style="16" customWidth="1"/>
    <col min="7426" max="7426" width="21.5703125" style="16" customWidth="1"/>
    <col min="7427" max="7427" width="16.28515625" style="16" customWidth="1"/>
    <col min="7428" max="7428" width="20.85546875" style="16" customWidth="1"/>
    <col min="7429" max="7429" width="13.140625" style="16" customWidth="1"/>
    <col min="7430" max="7430" width="9.140625" style="16"/>
    <col min="7431" max="7431" width="12.140625" style="16" customWidth="1"/>
    <col min="7432" max="7432" width="8.140625" style="16" customWidth="1"/>
    <col min="7433" max="7433" width="7.85546875" style="16" customWidth="1"/>
    <col min="7434" max="7435" width="9.140625" style="16"/>
    <col min="7436" max="7436" width="8.5703125" style="16" customWidth="1"/>
    <col min="7437" max="7437" width="8" style="16" customWidth="1"/>
    <col min="7438" max="7438" width="7.42578125" style="16" customWidth="1"/>
    <col min="7439" max="7443" width="9.140625" style="16"/>
    <col min="7444" max="7444" width="8" style="16" customWidth="1"/>
    <col min="7445" max="7445" width="7.140625" style="16" customWidth="1"/>
    <col min="7446" max="7446" width="8.7109375" style="16" customWidth="1"/>
    <col min="7447" max="7447" width="7.5703125" style="16" customWidth="1"/>
    <col min="7448" max="7448" width="8.42578125" style="16" customWidth="1"/>
    <col min="7449" max="7449" width="8.140625" style="16" customWidth="1"/>
    <col min="7450" max="7450" width="7" style="16" customWidth="1"/>
    <col min="7451" max="7451" width="7.28515625" style="16" customWidth="1"/>
    <col min="7452" max="7452" width="9.140625" style="16"/>
    <col min="7453" max="7453" width="7.140625" style="16" customWidth="1"/>
    <col min="7454" max="7454" width="7.5703125" style="16" customWidth="1"/>
    <col min="7455" max="7455" width="9.140625" style="16"/>
    <col min="7456" max="7457" width="6.7109375" style="16" customWidth="1"/>
    <col min="7458" max="7458" width="8.85546875" style="16" customWidth="1"/>
    <col min="7459" max="7459" width="6.5703125" style="16" customWidth="1"/>
    <col min="7460" max="7460" width="7.140625" style="16" customWidth="1"/>
    <col min="7461" max="7461" width="7.7109375" style="16" customWidth="1"/>
    <col min="7462" max="7462" width="6" style="16" customWidth="1"/>
    <col min="7463" max="7463" width="6.85546875" style="16" customWidth="1"/>
    <col min="7464" max="7464" width="7.28515625" style="16" customWidth="1"/>
    <col min="7465" max="7465" width="7.85546875" style="16" customWidth="1"/>
    <col min="7466" max="7466" width="9.140625" style="16"/>
    <col min="7467" max="7467" width="7.7109375" style="16" customWidth="1"/>
    <col min="7468" max="7468" width="9.140625" style="16" customWidth="1"/>
    <col min="7469" max="7469" width="8" style="16" customWidth="1"/>
    <col min="7470" max="7470" width="9.140625" style="16"/>
    <col min="7471" max="7471" width="8" style="16" customWidth="1"/>
    <col min="7472" max="7472" width="11.140625" style="16" customWidth="1"/>
    <col min="7473" max="7474" width="9.140625" style="16"/>
    <col min="7475" max="7475" width="7.85546875" style="16" customWidth="1"/>
    <col min="7476" max="7476" width="9.140625" style="16"/>
    <col min="7477" max="7477" width="7.42578125" style="16" customWidth="1"/>
    <col min="7478" max="7478" width="9.140625" style="16"/>
    <col min="7479" max="7479" width="7.5703125" style="16" customWidth="1"/>
    <col min="7480" max="7480" width="9.140625" style="16"/>
    <col min="7481" max="7481" width="9.42578125" style="16" customWidth="1"/>
    <col min="7482" max="7482" width="9.140625" style="16"/>
    <col min="7483" max="7483" width="8.140625" style="16" customWidth="1"/>
    <col min="7484" max="7484" width="7.85546875" style="16" customWidth="1"/>
    <col min="7485" max="7486" width="9.140625" style="16"/>
    <col min="7487" max="7487" width="9" style="16" customWidth="1"/>
    <col min="7488" max="7488" width="7.5703125" style="16" customWidth="1"/>
    <col min="7489" max="7489" width="8" style="16" customWidth="1"/>
    <col min="7490" max="7490" width="6.28515625" style="16" customWidth="1"/>
    <col min="7491" max="7492" width="9.140625" style="16"/>
    <col min="7493" max="7493" width="8.28515625" style="16" customWidth="1"/>
    <col min="7494" max="7494" width="9.42578125" style="16" customWidth="1"/>
    <col min="7495" max="7495" width="9.140625" style="16"/>
    <col min="7496" max="7496" width="12.140625" style="16" customWidth="1"/>
    <col min="7497" max="7500" width="0" style="16" hidden="1" customWidth="1"/>
    <col min="7501" max="7680" width="9.140625" style="16"/>
    <col min="7681" max="7681" width="6.5703125" style="16" customWidth="1"/>
    <col min="7682" max="7682" width="21.5703125" style="16" customWidth="1"/>
    <col min="7683" max="7683" width="16.28515625" style="16" customWidth="1"/>
    <col min="7684" max="7684" width="20.85546875" style="16" customWidth="1"/>
    <col min="7685" max="7685" width="13.140625" style="16" customWidth="1"/>
    <col min="7686" max="7686" width="9.140625" style="16"/>
    <col min="7687" max="7687" width="12.140625" style="16" customWidth="1"/>
    <col min="7688" max="7688" width="8.140625" style="16" customWidth="1"/>
    <col min="7689" max="7689" width="7.85546875" style="16" customWidth="1"/>
    <col min="7690" max="7691" width="9.140625" style="16"/>
    <col min="7692" max="7692" width="8.5703125" style="16" customWidth="1"/>
    <col min="7693" max="7693" width="8" style="16" customWidth="1"/>
    <col min="7694" max="7694" width="7.42578125" style="16" customWidth="1"/>
    <col min="7695" max="7699" width="9.140625" style="16"/>
    <col min="7700" max="7700" width="8" style="16" customWidth="1"/>
    <col min="7701" max="7701" width="7.140625" style="16" customWidth="1"/>
    <col min="7702" max="7702" width="8.7109375" style="16" customWidth="1"/>
    <col min="7703" max="7703" width="7.5703125" style="16" customWidth="1"/>
    <col min="7704" max="7704" width="8.42578125" style="16" customWidth="1"/>
    <col min="7705" max="7705" width="8.140625" style="16" customWidth="1"/>
    <col min="7706" max="7706" width="7" style="16" customWidth="1"/>
    <col min="7707" max="7707" width="7.28515625" style="16" customWidth="1"/>
    <col min="7708" max="7708" width="9.140625" style="16"/>
    <col min="7709" max="7709" width="7.140625" style="16" customWidth="1"/>
    <col min="7710" max="7710" width="7.5703125" style="16" customWidth="1"/>
    <col min="7711" max="7711" width="9.140625" style="16"/>
    <col min="7712" max="7713" width="6.7109375" style="16" customWidth="1"/>
    <col min="7714" max="7714" width="8.85546875" style="16" customWidth="1"/>
    <col min="7715" max="7715" width="6.5703125" style="16" customWidth="1"/>
    <col min="7716" max="7716" width="7.140625" style="16" customWidth="1"/>
    <col min="7717" max="7717" width="7.7109375" style="16" customWidth="1"/>
    <col min="7718" max="7718" width="6" style="16" customWidth="1"/>
    <col min="7719" max="7719" width="6.85546875" style="16" customWidth="1"/>
    <col min="7720" max="7720" width="7.28515625" style="16" customWidth="1"/>
    <col min="7721" max="7721" width="7.85546875" style="16" customWidth="1"/>
    <col min="7722" max="7722" width="9.140625" style="16"/>
    <col min="7723" max="7723" width="7.7109375" style="16" customWidth="1"/>
    <col min="7724" max="7724" width="9.140625" style="16" customWidth="1"/>
    <col min="7725" max="7725" width="8" style="16" customWidth="1"/>
    <col min="7726" max="7726" width="9.140625" style="16"/>
    <col min="7727" max="7727" width="8" style="16" customWidth="1"/>
    <col min="7728" max="7728" width="11.140625" style="16" customWidth="1"/>
    <col min="7729" max="7730" width="9.140625" style="16"/>
    <col min="7731" max="7731" width="7.85546875" style="16" customWidth="1"/>
    <col min="7732" max="7732" width="9.140625" style="16"/>
    <col min="7733" max="7733" width="7.42578125" style="16" customWidth="1"/>
    <col min="7734" max="7734" width="9.140625" style="16"/>
    <col min="7735" max="7735" width="7.5703125" style="16" customWidth="1"/>
    <col min="7736" max="7736" width="9.140625" style="16"/>
    <col min="7737" max="7737" width="9.42578125" style="16" customWidth="1"/>
    <col min="7738" max="7738" width="9.140625" style="16"/>
    <col min="7739" max="7739" width="8.140625" style="16" customWidth="1"/>
    <col min="7740" max="7740" width="7.85546875" style="16" customWidth="1"/>
    <col min="7741" max="7742" width="9.140625" style="16"/>
    <col min="7743" max="7743" width="9" style="16" customWidth="1"/>
    <col min="7744" max="7744" width="7.5703125" style="16" customWidth="1"/>
    <col min="7745" max="7745" width="8" style="16" customWidth="1"/>
    <col min="7746" max="7746" width="6.28515625" style="16" customWidth="1"/>
    <col min="7747" max="7748" width="9.140625" style="16"/>
    <col min="7749" max="7749" width="8.28515625" style="16" customWidth="1"/>
    <col min="7750" max="7750" width="9.42578125" style="16" customWidth="1"/>
    <col min="7751" max="7751" width="9.140625" style="16"/>
    <col min="7752" max="7752" width="12.140625" style="16" customWidth="1"/>
    <col min="7753" max="7756" width="0" style="16" hidden="1" customWidth="1"/>
    <col min="7757" max="7936" width="9.140625" style="16"/>
    <col min="7937" max="7937" width="6.5703125" style="16" customWidth="1"/>
    <col min="7938" max="7938" width="21.5703125" style="16" customWidth="1"/>
    <col min="7939" max="7939" width="16.28515625" style="16" customWidth="1"/>
    <col min="7940" max="7940" width="20.85546875" style="16" customWidth="1"/>
    <col min="7941" max="7941" width="13.140625" style="16" customWidth="1"/>
    <col min="7942" max="7942" width="9.140625" style="16"/>
    <col min="7943" max="7943" width="12.140625" style="16" customWidth="1"/>
    <col min="7944" max="7944" width="8.140625" style="16" customWidth="1"/>
    <col min="7945" max="7945" width="7.85546875" style="16" customWidth="1"/>
    <col min="7946" max="7947" width="9.140625" style="16"/>
    <col min="7948" max="7948" width="8.5703125" style="16" customWidth="1"/>
    <col min="7949" max="7949" width="8" style="16" customWidth="1"/>
    <col min="7950" max="7950" width="7.42578125" style="16" customWidth="1"/>
    <col min="7951" max="7955" width="9.140625" style="16"/>
    <col min="7956" max="7956" width="8" style="16" customWidth="1"/>
    <col min="7957" max="7957" width="7.140625" style="16" customWidth="1"/>
    <col min="7958" max="7958" width="8.7109375" style="16" customWidth="1"/>
    <col min="7959" max="7959" width="7.5703125" style="16" customWidth="1"/>
    <col min="7960" max="7960" width="8.42578125" style="16" customWidth="1"/>
    <col min="7961" max="7961" width="8.140625" style="16" customWidth="1"/>
    <col min="7962" max="7962" width="7" style="16" customWidth="1"/>
    <col min="7963" max="7963" width="7.28515625" style="16" customWidth="1"/>
    <col min="7964" max="7964" width="9.140625" style="16"/>
    <col min="7965" max="7965" width="7.140625" style="16" customWidth="1"/>
    <col min="7966" max="7966" width="7.5703125" style="16" customWidth="1"/>
    <col min="7967" max="7967" width="9.140625" style="16"/>
    <col min="7968" max="7969" width="6.7109375" style="16" customWidth="1"/>
    <col min="7970" max="7970" width="8.85546875" style="16" customWidth="1"/>
    <col min="7971" max="7971" width="6.5703125" style="16" customWidth="1"/>
    <col min="7972" max="7972" width="7.140625" style="16" customWidth="1"/>
    <col min="7973" max="7973" width="7.7109375" style="16" customWidth="1"/>
    <col min="7974" max="7974" width="6" style="16" customWidth="1"/>
    <col min="7975" max="7975" width="6.85546875" style="16" customWidth="1"/>
    <col min="7976" max="7976" width="7.28515625" style="16" customWidth="1"/>
    <col min="7977" max="7977" width="7.85546875" style="16" customWidth="1"/>
    <col min="7978" max="7978" width="9.140625" style="16"/>
    <col min="7979" max="7979" width="7.7109375" style="16" customWidth="1"/>
    <col min="7980" max="7980" width="9.140625" style="16" customWidth="1"/>
    <col min="7981" max="7981" width="8" style="16" customWidth="1"/>
    <col min="7982" max="7982" width="9.140625" style="16"/>
    <col min="7983" max="7983" width="8" style="16" customWidth="1"/>
    <col min="7984" max="7984" width="11.140625" style="16" customWidth="1"/>
    <col min="7985" max="7986" width="9.140625" style="16"/>
    <col min="7987" max="7987" width="7.85546875" style="16" customWidth="1"/>
    <col min="7988" max="7988" width="9.140625" style="16"/>
    <col min="7989" max="7989" width="7.42578125" style="16" customWidth="1"/>
    <col min="7990" max="7990" width="9.140625" style="16"/>
    <col min="7991" max="7991" width="7.5703125" style="16" customWidth="1"/>
    <col min="7992" max="7992" width="9.140625" style="16"/>
    <col min="7993" max="7993" width="9.42578125" style="16" customWidth="1"/>
    <col min="7994" max="7994" width="9.140625" style="16"/>
    <col min="7995" max="7995" width="8.140625" style="16" customWidth="1"/>
    <col min="7996" max="7996" width="7.85546875" style="16" customWidth="1"/>
    <col min="7997" max="7998" width="9.140625" style="16"/>
    <col min="7999" max="7999" width="9" style="16" customWidth="1"/>
    <col min="8000" max="8000" width="7.5703125" style="16" customWidth="1"/>
    <col min="8001" max="8001" width="8" style="16" customWidth="1"/>
    <col min="8002" max="8002" width="6.28515625" style="16" customWidth="1"/>
    <col min="8003" max="8004" width="9.140625" style="16"/>
    <col min="8005" max="8005" width="8.28515625" style="16" customWidth="1"/>
    <col min="8006" max="8006" width="9.42578125" style="16" customWidth="1"/>
    <col min="8007" max="8007" width="9.140625" style="16"/>
    <col min="8008" max="8008" width="12.140625" style="16" customWidth="1"/>
    <col min="8009" max="8012" width="0" style="16" hidden="1" customWidth="1"/>
    <col min="8013" max="8192" width="9.140625" style="16"/>
    <col min="8193" max="8193" width="6.5703125" style="16" customWidth="1"/>
    <col min="8194" max="8194" width="21.5703125" style="16" customWidth="1"/>
    <col min="8195" max="8195" width="16.28515625" style="16" customWidth="1"/>
    <col min="8196" max="8196" width="20.85546875" style="16" customWidth="1"/>
    <col min="8197" max="8197" width="13.140625" style="16" customWidth="1"/>
    <col min="8198" max="8198" width="9.140625" style="16"/>
    <col min="8199" max="8199" width="12.140625" style="16" customWidth="1"/>
    <col min="8200" max="8200" width="8.140625" style="16" customWidth="1"/>
    <col min="8201" max="8201" width="7.85546875" style="16" customWidth="1"/>
    <col min="8202" max="8203" width="9.140625" style="16"/>
    <col min="8204" max="8204" width="8.5703125" style="16" customWidth="1"/>
    <col min="8205" max="8205" width="8" style="16" customWidth="1"/>
    <col min="8206" max="8206" width="7.42578125" style="16" customWidth="1"/>
    <col min="8207" max="8211" width="9.140625" style="16"/>
    <col min="8212" max="8212" width="8" style="16" customWidth="1"/>
    <col min="8213" max="8213" width="7.140625" style="16" customWidth="1"/>
    <col min="8214" max="8214" width="8.7109375" style="16" customWidth="1"/>
    <col min="8215" max="8215" width="7.5703125" style="16" customWidth="1"/>
    <col min="8216" max="8216" width="8.42578125" style="16" customWidth="1"/>
    <col min="8217" max="8217" width="8.140625" style="16" customWidth="1"/>
    <col min="8218" max="8218" width="7" style="16" customWidth="1"/>
    <col min="8219" max="8219" width="7.28515625" style="16" customWidth="1"/>
    <col min="8220" max="8220" width="9.140625" style="16"/>
    <col min="8221" max="8221" width="7.140625" style="16" customWidth="1"/>
    <col min="8222" max="8222" width="7.5703125" style="16" customWidth="1"/>
    <col min="8223" max="8223" width="9.140625" style="16"/>
    <col min="8224" max="8225" width="6.7109375" style="16" customWidth="1"/>
    <col min="8226" max="8226" width="8.85546875" style="16" customWidth="1"/>
    <col min="8227" max="8227" width="6.5703125" style="16" customWidth="1"/>
    <col min="8228" max="8228" width="7.140625" style="16" customWidth="1"/>
    <col min="8229" max="8229" width="7.7109375" style="16" customWidth="1"/>
    <col min="8230" max="8230" width="6" style="16" customWidth="1"/>
    <col min="8231" max="8231" width="6.85546875" style="16" customWidth="1"/>
    <col min="8232" max="8232" width="7.28515625" style="16" customWidth="1"/>
    <col min="8233" max="8233" width="7.85546875" style="16" customWidth="1"/>
    <col min="8234" max="8234" width="9.140625" style="16"/>
    <col min="8235" max="8235" width="7.7109375" style="16" customWidth="1"/>
    <col min="8236" max="8236" width="9.140625" style="16" customWidth="1"/>
    <col min="8237" max="8237" width="8" style="16" customWidth="1"/>
    <col min="8238" max="8238" width="9.140625" style="16"/>
    <col min="8239" max="8239" width="8" style="16" customWidth="1"/>
    <col min="8240" max="8240" width="11.140625" style="16" customWidth="1"/>
    <col min="8241" max="8242" width="9.140625" style="16"/>
    <col min="8243" max="8243" width="7.85546875" style="16" customWidth="1"/>
    <col min="8244" max="8244" width="9.140625" style="16"/>
    <col min="8245" max="8245" width="7.42578125" style="16" customWidth="1"/>
    <col min="8246" max="8246" width="9.140625" style="16"/>
    <col min="8247" max="8247" width="7.5703125" style="16" customWidth="1"/>
    <col min="8248" max="8248" width="9.140625" style="16"/>
    <col min="8249" max="8249" width="9.42578125" style="16" customWidth="1"/>
    <col min="8250" max="8250" width="9.140625" style="16"/>
    <col min="8251" max="8251" width="8.140625" style="16" customWidth="1"/>
    <col min="8252" max="8252" width="7.85546875" style="16" customWidth="1"/>
    <col min="8253" max="8254" width="9.140625" style="16"/>
    <col min="8255" max="8255" width="9" style="16" customWidth="1"/>
    <col min="8256" max="8256" width="7.5703125" style="16" customWidth="1"/>
    <col min="8257" max="8257" width="8" style="16" customWidth="1"/>
    <col min="8258" max="8258" width="6.28515625" style="16" customWidth="1"/>
    <col min="8259" max="8260" width="9.140625" style="16"/>
    <col min="8261" max="8261" width="8.28515625" style="16" customWidth="1"/>
    <col min="8262" max="8262" width="9.42578125" style="16" customWidth="1"/>
    <col min="8263" max="8263" width="9.140625" style="16"/>
    <col min="8264" max="8264" width="12.140625" style="16" customWidth="1"/>
    <col min="8265" max="8268" width="0" style="16" hidden="1" customWidth="1"/>
    <col min="8269" max="8448" width="9.140625" style="16"/>
    <col min="8449" max="8449" width="6.5703125" style="16" customWidth="1"/>
    <col min="8450" max="8450" width="21.5703125" style="16" customWidth="1"/>
    <col min="8451" max="8451" width="16.28515625" style="16" customWidth="1"/>
    <col min="8452" max="8452" width="20.85546875" style="16" customWidth="1"/>
    <col min="8453" max="8453" width="13.140625" style="16" customWidth="1"/>
    <col min="8454" max="8454" width="9.140625" style="16"/>
    <col min="8455" max="8455" width="12.140625" style="16" customWidth="1"/>
    <col min="8456" max="8456" width="8.140625" style="16" customWidth="1"/>
    <col min="8457" max="8457" width="7.85546875" style="16" customWidth="1"/>
    <col min="8458" max="8459" width="9.140625" style="16"/>
    <col min="8460" max="8460" width="8.5703125" style="16" customWidth="1"/>
    <col min="8461" max="8461" width="8" style="16" customWidth="1"/>
    <col min="8462" max="8462" width="7.42578125" style="16" customWidth="1"/>
    <col min="8463" max="8467" width="9.140625" style="16"/>
    <col min="8468" max="8468" width="8" style="16" customWidth="1"/>
    <col min="8469" max="8469" width="7.140625" style="16" customWidth="1"/>
    <col min="8470" max="8470" width="8.7109375" style="16" customWidth="1"/>
    <col min="8471" max="8471" width="7.5703125" style="16" customWidth="1"/>
    <col min="8472" max="8472" width="8.42578125" style="16" customWidth="1"/>
    <col min="8473" max="8473" width="8.140625" style="16" customWidth="1"/>
    <col min="8474" max="8474" width="7" style="16" customWidth="1"/>
    <col min="8475" max="8475" width="7.28515625" style="16" customWidth="1"/>
    <col min="8476" max="8476" width="9.140625" style="16"/>
    <col min="8477" max="8477" width="7.140625" style="16" customWidth="1"/>
    <col min="8478" max="8478" width="7.5703125" style="16" customWidth="1"/>
    <col min="8479" max="8479" width="9.140625" style="16"/>
    <col min="8480" max="8481" width="6.7109375" style="16" customWidth="1"/>
    <col min="8482" max="8482" width="8.85546875" style="16" customWidth="1"/>
    <col min="8483" max="8483" width="6.5703125" style="16" customWidth="1"/>
    <col min="8484" max="8484" width="7.140625" style="16" customWidth="1"/>
    <col min="8485" max="8485" width="7.7109375" style="16" customWidth="1"/>
    <col min="8486" max="8486" width="6" style="16" customWidth="1"/>
    <col min="8487" max="8487" width="6.85546875" style="16" customWidth="1"/>
    <col min="8488" max="8488" width="7.28515625" style="16" customWidth="1"/>
    <col min="8489" max="8489" width="7.85546875" style="16" customWidth="1"/>
    <col min="8490" max="8490" width="9.140625" style="16"/>
    <col min="8491" max="8491" width="7.7109375" style="16" customWidth="1"/>
    <col min="8492" max="8492" width="9.140625" style="16" customWidth="1"/>
    <col min="8493" max="8493" width="8" style="16" customWidth="1"/>
    <col min="8494" max="8494" width="9.140625" style="16"/>
    <col min="8495" max="8495" width="8" style="16" customWidth="1"/>
    <col min="8496" max="8496" width="11.140625" style="16" customWidth="1"/>
    <col min="8497" max="8498" width="9.140625" style="16"/>
    <col min="8499" max="8499" width="7.85546875" style="16" customWidth="1"/>
    <col min="8500" max="8500" width="9.140625" style="16"/>
    <col min="8501" max="8501" width="7.42578125" style="16" customWidth="1"/>
    <col min="8502" max="8502" width="9.140625" style="16"/>
    <col min="8503" max="8503" width="7.5703125" style="16" customWidth="1"/>
    <col min="8504" max="8504" width="9.140625" style="16"/>
    <col min="8505" max="8505" width="9.42578125" style="16" customWidth="1"/>
    <col min="8506" max="8506" width="9.140625" style="16"/>
    <col min="8507" max="8507" width="8.140625" style="16" customWidth="1"/>
    <col min="8508" max="8508" width="7.85546875" style="16" customWidth="1"/>
    <col min="8509" max="8510" width="9.140625" style="16"/>
    <col min="8511" max="8511" width="9" style="16" customWidth="1"/>
    <col min="8512" max="8512" width="7.5703125" style="16" customWidth="1"/>
    <col min="8513" max="8513" width="8" style="16" customWidth="1"/>
    <col min="8514" max="8514" width="6.28515625" style="16" customWidth="1"/>
    <col min="8515" max="8516" width="9.140625" style="16"/>
    <col min="8517" max="8517" width="8.28515625" style="16" customWidth="1"/>
    <col min="8518" max="8518" width="9.42578125" style="16" customWidth="1"/>
    <col min="8519" max="8519" width="9.140625" style="16"/>
    <col min="8520" max="8520" width="12.140625" style="16" customWidth="1"/>
    <col min="8521" max="8524" width="0" style="16" hidden="1" customWidth="1"/>
    <col min="8525" max="8704" width="9.140625" style="16"/>
    <col min="8705" max="8705" width="6.5703125" style="16" customWidth="1"/>
    <col min="8706" max="8706" width="21.5703125" style="16" customWidth="1"/>
    <col min="8707" max="8707" width="16.28515625" style="16" customWidth="1"/>
    <col min="8708" max="8708" width="20.85546875" style="16" customWidth="1"/>
    <col min="8709" max="8709" width="13.140625" style="16" customWidth="1"/>
    <col min="8710" max="8710" width="9.140625" style="16"/>
    <col min="8711" max="8711" width="12.140625" style="16" customWidth="1"/>
    <col min="8712" max="8712" width="8.140625" style="16" customWidth="1"/>
    <col min="8713" max="8713" width="7.85546875" style="16" customWidth="1"/>
    <col min="8714" max="8715" width="9.140625" style="16"/>
    <col min="8716" max="8716" width="8.5703125" style="16" customWidth="1"/>
    <col min="8717" max="8717" width="8" style="16" customWidth="1"/>
    <col min="8718" max="8718" width="7.42578125" style="16" customWidth="1"/>
    <col min="8719" max="8723" width="9.140625" style="16"/>
    <col min="8724" max="8724" width="8" style="16" customWidth="1"/>
    <col min="8725" max="8725" width="7.140625" style="16" customWidth="1"/>
    <col min="8726" max="8726" width="8.7109375" style="16" customWidth="1"/>
    <col min="8727" max="8727" width="7.5703125" style="16" customWidth="1"/>
    <col min="8728" max="8728" width="8.42578125" style="16" customWidth="1"/>
    <col min="8729" max="8729" width="8.140625" style="16" customWidth="1"/>
    <col min="8730" max="8730" width="7" style="16" customWidth="1"/>
    <col min="8731" max="8731" width="7.28515625" style="16" customWidth="1"/>
    <col min="8732" max="8732" width="9.140625" style="16"/>
    <col min="8733" max="8733" width="7.140625" style="16" customWidth="1"/>
    <col min="8734" max="8734" width="7.5703125" style="16" customWidth="1"/>
    <col min="8735" max="8735" width="9.140625" style="16"/>
    <col min="8736" max="8737" width="6.7109375" style="16" customWidth="1"/>
    <col min="8738" max="8738" width="8.85546875" style="16" customWidth="1"/>
    <col min="8739" max="8739" width="6.5703125" style="16" customWidth="1"/>
    <col min="8740" max="8740" width="7.140625" style="16" customWidth="1"/>
    <col min="8741" max="8741" width="7.7109375" style="16" customWidth="1"/>
    <col min="8742" max="8742" width="6" style="16" customWidth="1"/>
    <col min="8743" max="8743" width="6.85546875" style="16" customWidth="1"/>
    <col min="8744" max="8744" width="7.28515625" style="16" customWidth="1"/>
    <col min="8745" max="8745" width="7.85546875" style="16" customWidth="1"/>
    <col min="8746" max="8746" width="9.140625" style="16"/>
    <col min="8747" max="8747" width="7.7109375" style="16" customWidth="1"/>
    <col min="8748" max="8748" width="9.140625" style="16" customWidth="1"/>
    <col min="8749" max="8749" width="8" style="16" customWidth="1"/>
    <col min="8750" max="8750" width="9.140625" style="16"/>
    <col min="8751" max="8751" width="8" style="16" customWidth="1"/>
    <col min="8752" max="8752" width="11.140625" style="16" customWidth="1"/>
    <col min="8753" max="8754" width="9.140625" style="16"/>
    <col min="8755" max="8755" width="7.85546875" style="16" customWidth="1"/>
    <col min="8756" max="8756" width="9.140625" style="16"/>
    <col min="8757" max="8757" width="7.42578125" style="16" customWidth="1"/>
    <col min="8758" max="8758" width="9.140625" style="16"/>
    <col min="8759" max="8759" width="7.5703125" style="16" customWidth="1"/>
    <col min="8760" max="8760" width="9.140625" style="16"/>
    <col min="8761" max="8761" width="9.42578125" style="16" customWidth="1"/>
    <col min="8762" max="8762" width="9.140625" style="16"/>
    <col min="8763" max="8763" width="8.140625" style="16" customWidth="1"/>
    <col min="8764" max="8764" width="7.85546875" style="16" customWidth="1"/>
    <col min="8765" max="8766" width="9.140625" style="16"/>
    <col min="8767" max="8767" width="9" style="16" customWidth="1"/>
    <col min="8768" max="8768" width="7.5703125" style="16" customWidth="1"/>
    <col min="8769" max="8769" width="8" style="16" customWidth="1"/>
    <col min="8770" max="8770" width="6.28515625" style="16" customWidth="1"/>
    <col min="8771" max="8772" width="9.140625" style="16"/>
    <col min="8773" max="8773" width="8.28515625" style="16" customWidth="1"/>
    <col min="8774" max="8774" width="9.42578125" style="16" customWidth="1"/>
    <col min="8775" max="8775" width="9.140625" style="16"/>
    <col min="8776" max="8776" width="12.140625" style="16" customWidth="1"/>
    <col min="8777" max="8780" width="0" style="16" hidden="1" customWidth="1"/>
    <col min="8781" max="8960" width="9.140625" style="16"/>
    <col min="8961" max="8961" width="6.5703125" style="16" customWidth="1"/>
    <col min="8962" max="8962" width="21.5703125" style="16" customWidth="1"/>
    <col min="8963" max="8963" width="16.28515625" style="16" customWidth="1"/>
    <col min="8964" max="8964" width="20.85546875" style="16" customWidth="1"/>
    <col min="8965" max="8965" width="13.140625" style="16" customWidth="1"/>
    <col min="8966" max="8966" width="9.140625" style="16"/>
    <col min="8967" max="8967" width="12.140625" style="16" customWidth="1"/>
    <col min="8968" max="8968" width="8.140625" style="16" customWidth="1"/>
    <col min="8969" max="8969" width="7.85546875" style="16" customWidth="1"/>
    <col min="8970" max="8971" width="9.140625" style="16"/>
    <col min="8972" max="8972" width="8.5703125" style="16" customWidth="1"/>
    <col min="8973" max="8973" width="8" style="16" customWidth="1"/>
    <col min="8974" max="8974" width="7.42578125" style="16" customWidth="1"/>
    <col min="8975" max="8979" width="9.140625" style="16"/>
    <col min="8980" max="8980" width="8" style="16" customWidth="1"/>
    <col min="8981" max="8981" width="7.140625" style="16" customWidth="1"/>
    <col min="8982" max="8982" width="8.7109375" style="16" customWidth="1"/>
    <col min="8983" max="8983" width="7.5703125" style="16" customWidth="1"/>
    <col min="8984" max="8984" width="8.42578125" style="16" customWidth="1"/>
    <col min="8985" max="8985" width="8.140625" style="16" customWidth="1"/>
    <col min="8986" max="8986" width="7" style="16" customWidth="1"/>
    <col min="8987" max="8987" width="7.28515625" style="16" customWidth="1"/>
    <col min="8988" max="8988" width="9.140625" style="16"/>
    <col min="8989" max="8989" width="7.140625" style="16" customWidth="1"/>
    <col min="8990" max="8990" width="7.5703125" style="16" customWidth="1"/>
    <col min="8991" max="8991" width="9.140625" style="16"/>
    <col min="8992" max="8993" width="6.7109375" style="16" customWidth="1"/>
    <col min="8994" max="8994" width="8.85546875" style="16" customWidth="1"/>
    <col min="8995" max="8995" width="6.5703125" style="16" customWidth="1"/>
    <col min="8996" max="8996" width="7.140625" style="16" customWidth="1"/>
    <col min="8997" max="8997" width="7.7109375" style="16" customWidth="1"/>
    <col min="8998" max="8998" width="6" style="16" customWidth="1"/>
    <col min="8999" max="8999" width="6.85546875" style="16" customWidth="1"/>
    <col min="9000" max="9000" width="7.28515625" style="16" customWidth="1"/>
    <col min="9001" max="9001" width="7.85546875" style="16" customWidth="1"/>
    <col min="9002" max="9002" width="9.140625" style="16"/>
    <col min="9003" max="9003" width="7.7109375" style="16" customWidth="1"/>
    <col min="9004" max="9004" width="9.140625" style="16" customWidth="1"/>
    <col min="9005" max="9005" width="8" style="16" customWidth="1"/>
    <col min="9006" max="9006" width="9.140625" style="16"/>
    <col min="9007" max="9007" width="8" style="16" customWidth="1"/>
    <col min="9008" max="9008" width="11.140625" style="16" customWidth="1"/>
    <col min="9009" max="9010" width="9.140625" style="16"/>
    <col min="9011" max="9011" width="7.85546875" style="16" customWidth="1"/>
    <col min="9012" max="9012" width="9.140625" style="16"/>
    <col min="9013" max="9013" width="7.42578125" style="16" customWidth="1"/>
    <col min="9014" max="9014" width="9.140625" style="16"/>
    <col min="9015" max="9015" width="7.5703125" style="16" customWidth="1"/>
    <col min="9016" max="9016" width="9.140625" style="16"/>
    <col min="9017" max="9017" width="9.42578125" style="16" customWidth="1"/>
    <col min="9018" max="9018" width="9.140625" style="16"/>
    <col min="9019" max="9019" width="8.140625" style="16" customWidth="1"/>
    <col min="9020" max="9020" width="7.85546875" style="16" customWidth="1"/>
    <col min="9021" max="9022" width="9.140625" style="16"/>
    <col min="9023" max="9023" width="9" style="16" customWidth="1"/>
    <col min="9024" max="9024" width="7.5703125" style="16" customWidth="1"/>
    <col min="9025" max="9025" width="8" style="16" customWidth="1"/>
    <col min="9026" max="9026" width="6.28515625" style="16" customWidth="1"/>
    <col min="9027" max="9028" width="9.140625" style="16"/>
    <col min="9029" max="9029" width="8.28515625" style="16" customWidth="1"/>
    <col min="9030" max="9030" width="9.42578125" style="16" customWidth="1"/>
    <col min="9031" max="9031" width="9.140625" style="16"/>
    <col min="9032" max="9032" width="12.140625" style="16" customWidth="1"/>
    <col min="9033" max="9036" width="0" style="16" hidden="1" customWidth="1"/>
    <col min="9037" max="9216" width="9.140625" style="16"/>
    <col min="9217" max="9217" width="6.5703125" style="16" customWidth="1"/>
    <col min="9218" max="9218" width="21.5703125" style="16" customWidth="1"/>
    <col min="9219" max="9219" width="16.28515625" style="16" customWidth="1"/>
    <col min="9220" max="9220" width="20.85546875" style="16" customWidth="1"/>
    <col min="9221" max="9221" width="13.140625" style="16" customWidth="1"/>
    <col min="9222" max="9222" width="9.140625" style="16"/>
    <col min="9223" max="9223" width="12.140625" style="16" customWidth="1"/>
    <col min="9224" max="9224" width="8.140625" style="16" customWidth="1"/>
    <col min="9225" max="9225" width="7.85546875" style="16" customWidth="1"/>
    <col min="9226" max="9227" width="9.140625" style="16"/>
    <col min="9228" max="9228" width="8.5703125" style="16" customWidth="1"/>
    <col min="9229" max="9229" width="8" style="16" customWidth="1"/>
    <col min="9230" max="9230" width="7.42578125" style="16" customWidth="1"/>
    <col min="9231" max="9235" width="9.140625" style="16"/>
    <col min="9236" max="9236" width="8" style="16" customWidth="1"/>
    <col min="9237" max="9237" width="7.140625" style="16" customWidth="1"/>
    <col min="9238" max="9238" width="8.7109375" style="16" customWidth="1"/>
    <col min="9239" max="9239" width="7.5703125" style="16" customWidth="1"/>
    <col min="9240" max="9240" width="8.42578125" style="16" customWidth="1"/>
    <col min="9241" max="9241" width="8.140625" style="16" customWidth="1"/>
    <col min="9242" max="9242" width="7" style="16" customWidth="1"/>
    <col min="9243" max="9243" width="7.28515625" style="16" customWidth="1"/>
    <col min="9244" max="9244" width="9.140625" style="16"/>
    <col min="9245" max="9245" width="7.140625" style="16" customWidth="1"/>
    <col min="9246" max="9246" width="7.5703125" style="16" customWidth="1"/>
    <col min="9247" max="9247" width="9.140625" style="16"/>
    <col min="9248" max="9249" width="6.7109375" style="16" customWidth="1"/>
    <col min="9250" max="9250" width="8.85546875" style="16" customWidth="1"/>
    <col min="9251" max="9251" width="6.5703125" style="16" customWidth="1"/>
    <col min="9252" max="9252" width="7.140625" style="16" customWidth="1"/>
    <col min="9253" max="9253" width="7.7109375" style="16" customWidth="1"/>
    <col min="9254" max="9254" width="6" style="16" customWidth="1"/>
    <col min="9255" max="9255" width="6.85546875" style="16" customWidth="1"/>
    <col min="9256" max="9256" width="7.28515625" style="16" customWidth="1"/>
    <col min="9257" max="9257" width="7.85546875" style="16" customWidth="1"/>
    <col min="9258" max="9258" width="9.140625" style="16"/>
    <col min="9259" max="9259" width="7.7109375" style="16" customWidth="1"/>
    <col min="9260" max="9260" width="9.140625" style="16" customWidth="1"/>
    <col min="9261" max="9261" width="8" style="16" customWidth="1"/>
    <col min="9262" max="9262" width="9.140625" style="16"/>
    <col min="9263" max="9263" width="8" style="16" customWidth="1"/>
    <col min="9264" max="9264" width="11.140625" style="16" customWidth="1"/>
    <col min="9265" max="9266" width="9.140625" style="16"/>
    <col min="9267" max="9267" width="7.85546875" style="16" customWidth="1"/>
    <col min="9268" max="9268" width="9.140625" style="16"/>
    <col min="9269" max="9269" width="7.42578125" style="16" customWidth="1"/>
    <col min="9270" max="9270" width="9.140625" style="16"/>
    <col min="9271" max="9271" width="7.5703125" style="16" customWidth="1"/>
    <col min="9272" max="9272" width="9.140625" style="16"/>
    <col min="9273" max="9273" width="9.42578125" style="16" customWidth="1"/>
    <col min="9274" max="9274" width="9.140625" style="16"/>
    <col min="9275" max="9275" width="8.140625" style="16" customWidth="1"/>
    <col min="9276" max="9276" width="7.85546875" style="16" customWidth="1"/>
    <col min="9277" max="9278" width="9.140625" style="16"/>
    <col min="9279" max="9279" width="9" style="16" customWidth="1"/>
    <col min="9280" max="9280" width="7.5703125" style="16" customWidth="1"/>
    <col min="9281" max="9281" width="8" style="16" customWidth="1"/>
    <col min="9282" max="9282" width="6.28515625" style="16" customWidth="1"/>
    <col min="9283" max="9284" width="9.140625" style="16"/>
    <col min="9285" max="9285" width="8.28515625" style="16" customWidth="1"/>
    <col min="9286" max="9286" width="9.42578125" style="16" customWidth="1"/>
    <col min="9287" max="9287" width="9.140625" style="16"/>
    <col min="9288" max="9288" width="12.140625" style="16" customWidth="1"/>
    <col min="9289" max="9292" width="0" style="16" hidden="1" customWidth="1"/>
    <col min="9293" max="9472" width="9.140625" style="16"/>
    <col min="9473" max="9473" width="6.5703125" style="16" customWidth="1"/>
    <col min="9474" max="9474" width="21.5703125" style="16" customWidth="1"/>
    <col min="9475" max="9475" width="16.28515625" style="16" customWidth="1"/>
    <col min="9476" max="9476" width="20.85546875" style="16" customWidth="1"/>
    <col min="9477" max="9477" width="13.140625" style="16" customWidth="1"/>
    <col min="9478" max="9478" width="9.140625" style="16"/>
    <col min="9479" max="9479" width="12.140625" style="16" customWidth="1"/>
    <col min="9480" max="9480" width="8.140625" style="16" customWidth="1"/>
    <col min="9481" max="9481" width="7.85546875" style="16" customWidth="1"/>
    <col min="9482" max="9483" width="9.140625" style="16"/>
    <col min="9484" max="9484" width="8.5703125" style="16" customWidth="1"/>
    <col min="9485" max="9485" width="8" style="16" customWidth="1"/>
    <col min="9486" max="9486" width="7.42578125" style="16" customWidth="1"/>
    <col min="9487" max="9491" width="9.140625" style="16"/>
    <col min="9492" max="9492" width="8" style="16" customWidth="1"/>
    <col min="9493" max="9493" width="7.140625" style="16" customWidth="1"/>
    <col min="9494" max="9494" width="8.7109375" style="16" customWidth="1"/>
    <col min="9495" max="9495" width="7.5703125" style="16" customWidth="1"/>
    <col min="9496" max="9496" width="8.42578125" style="16" customWidth="1"/>
    <col min="9497" max="9497" width="8.140625" style="16" customWidth="1"/>
    <col min="9498" max="9498" width="7" style="16" customWidth="1"/>
    <col min="9499" max="9499" width="7.28515625" style="16" customWidth="1"/>
    <col min="9500" max="9500" width="9.140625" style="16"/>
    <col min="9501" max="9501" width="7.140625" style="16" customWidth="1"/>
    <col min="9502" max="9502" width="7.5703125" style="16" customWidth="1"/>
    <col min="9503" max="9503" width="9.140625" style="16"/>
    <col min="9504" max="9505" width="6.7109375" style="16" customWidth="1"/>
    <col min="9506" max="9506" width="8.85546875" style="16" customWidth="1"/>
    <col min="9507" max="9507" width="6.5703125" style="16" customWidth="1"/>
    <col min="9508" max="9508" width="7.140625" style="16" customWidth="1"/>
    <col min="9509" max="9509" width="7.7109375" style="16" customWidth="1"/>
    <col min="9510" max="9510" width="6" style="16" customWidth="1"/>
    <col min="9511" max="9511" width="6.85546875" style="16" customWidth="1"/>
    <col min="9512" max="9512" width="7.28515625" style="16" customWidth="1"/>
    <col min="9513" max="9513" width="7.85546875" style="16" customWidth="1"/>
    <col min="9514" max="9514" width="9.140625" style="16"/>
    <col min="9515" max="9515" width="7.7109375" style="16" customWidth="1"/>
    <col min="9516" max="9516" width="9.140625" style="16" customWidth="1"/>
    <col min="9517" max="9517" width="8" style="16" customWidth="1"/>
    <col min="9518" max="9518" width="9.140625" style="16"/>
    <col min="9519" max="9519" width="8" style="16" customWidth="1"/>
    <col min="9520" max="9520" width="11.140625" style="16" customWidth="1"/>
    <col min="9521" max="9522" width="9.140625" style="16"/>
    <col min="9523" max="9523" width="7.85546875" style="16" customWidth="1"/>
    <col min="9524" max="9524" width="9.140625" style="16"/>
    <col min="9525" max="9525" width="7.42578125" style="16" customWidth="1"/>
    <col min="9526" max="9526" width="9.140625" style="16"/>
    <col min="9527" max="9527" width="7.5703125" style="16" customWidth="1"/>
    <col min="9528" max="9528" width="9.140625" style="16"/>
    <col min="9529" max="9529" width="9.42578125" style="16" customWidth="1"/>
    <col min="9530" max="9530" width="9.140625" style="16"/>
    <col min="9531" max="9531" width="8.140625" style="16" customWidth="1"/>
    <col min="9532" max="9532" width="7.85546875" style="16" customWidth="1"/>
    <col min="9533" max="9534" width="9.140625" style="16"/>
    <col min="9535" max="9535" width="9" style="16" customWidth="1"/>
    <col min="9536" max="9536" width="7.5703125" style="16" customWidth="1"/>
    <col min="9537" max="9537" width="8" style="16" customWidth="1"/>
    <col min="9538" max="9538" width="6.28515625" style="16" customWidth="1"/>
    <col min="9539" max="9540" width="9.140625" style="16"/>
    <col min="9541" max="9541" width="8.28515625" style="16" customWidth="1"/>
    <col min="9542" max="9542" width="9.42578125" style="16" customWidth="1"/>
    <col min="9543" max="9543" width="9.140625" style="16"/>
    <col min="9544" max="9544" width="12.140625" style="16" customWidth="1"/>
    <col min="9545" max="9548" width="0" style="16" hidden="1" customWidth="1"/>
    <col min="9549" max="9728" width="9.140625" style="16"/>
    <col min="9729" max="9729" width="6.5703125" style="16" customWidth="1"/>
    <col min="9730" max="9730" width="21.5703125" style="16" customWidth="1"/>
    <col min="9731" max="9731" width="16.28515625" style="16" customWidth="1"/>
    <col min="9732" max="9732" width="20.85546875" style="16" customWidth="1"/>
    <col min="9733" max="9733" width="13.140625" style="16" customWidth="1"/>
    <col min="9734" max="9734" width="9.140625" style="16"/>
    <col min="9735" max="9735" width="12.140625" style="16" customWidth="1"/>
    <col min="9736" max="9736" width="8.140625" style="16" customWidth="1"/>
    <col min="9737" max="9737" width="7.85546875" style="16" customWidth="1"/>
    <col min="9738" max="9739" width="9.140625" style="16"/>
    <col min="9740" max="9740" width="8.5703125" style="16" customWidth="1"/>
    <col min="9741" max="9741" width="8" style="16" customWidth="1"/>
    <col min="9742" max="9742" width="7.42578125" style="16" customWidth="1"/>
    <col min="9743" max="9747" width="9.140625" style="16"/>
    <col min="9748" max="9748" width="8" style="16" customWidth="1"/>
    <col min="9749" max="9749" width="7.140625" style="16" customWidth="1"/>
    <col min="9750" max="9750" width="8.7109375" style="16" customWidth="1"/>
    <col min="9751" max="9751" width="7.5703125" style="16" customWidth="1"/>
    <col min="9752" max="9752" width="8.42578125" style="16" customWidth="1"/>
    <col min="9753" max="9753" width="8.140625" style="16" customWidth="1"/>
    <col min="9754" max="9754" width="7" style="16" customWidth="1"/>
    <col min="9755" max="9755" width="7.28515625" style="16" customWidth="1"/>
    <col min="9756" max="9756" width="9.140625" style="16"/>
    <col min="9757" max="9757" width="7.140625" style="16" customWidth="1"/>
    <col min="9758" max="9758" width="7.5703125" style="16" customWidth="1"/>
    <col min="9759" max="9759" width="9.140625" style="16"/>
    <col min="9760" max="9761" width="6.7109375" style="16" customWidth="1"/>
    <col min="9762" max="9762" width="8.85546875" style="16" customWidth="1"/>
    <col min="9763" max="9763" width="6.5703125" style="16" customWidth="1"/>
    <col min="9764" max="9764" width="7.140625" style="16" customWidth="1"/>
    <col min="9765" max="9765" width="7.7109375" style="16" customWidth="1"/>
    <col min="9766" max="9766" width="6" style="16" customWidth="1"/>
    <col min="9767" max="9767" width="6.85546875" style="16" customWidth="1"/>
    <col min="9768" max="9768" width="7.28515625" style="16" customWidth="1"/>
    <col min="9769" max="9769" width="7.85546875" style="16" customWidth="1"/>
    <col min="9770" max="9770" width="9.140625" style="16"/>
    <col min="9771" max="9771" width="7.7109375" style="16" customWidth="1"/>
    <col min="9772" max="9772" width="9.140625" style="16" customWidth="1"/>
    <col min="9773" max="9773" width="8" style="16" customWidth="1"/>
    <col min="9774" max="9774" width="9.140625" style="16"/>
    <col min="9775" max="9775" width="8" style="16" customWidth="1"/>
    <col min="9776" max="9776" width="11.140625" style="16" customWidth="1"/>
    <col min="9777" max="9778" width="9.140625" style="16"/>
    <col min="9779" max="9779" width="7.85546875" style="16" customWidth="1"/>
    <col min="9780" max="9780" width="9.140625" style="16"/>
    <col min="9781" max="9781" width="7.42578125" style="16" customWidth="1"/>
    <col min="9782" max="9782" width="9.140625" style="16"/>
    <col min="9783" max="9783" width="7.5703125" style="16" customWidth="1"/>
    <col min="9784" max="9784" width="9.140625" style="16"/>
    <col min="9785" max="9785" width="9.42578125" style="16" customWidth="1"/>
    <col min="9786" max="9786" width="9.140625" style="16"/>
    <col min="9787" max="9787" width="8.140625" style="16" customWidth="1"/>
    <col min="9788" max="9788" width="7.85546875" style="16" customWidth="1"/>
    <col min="9789" max="9790" width="9.140625" style="16"/>
    <col min="9791" max="9791" width="9" style="16" customWidth="1"/>
    <col min="9792" max="9792" width="7.5703125" style="16" customWidth="1"/>
    <col min="9793" max="9793" width="8" style="16" customWidth="1"/>
    <col min="9794" max="9794" width="6.28515625" style="16" customWidth="1"/>
    <col min="9795" max="9796" width="9.140625" style="16"/>
    <col min="9797" max="9797" width="8.28515625" style="16" customWidth="1"/>
    <col min="9798" max="9798" width="9.42578125" style="16" customWidth="1"/>
    <col min="9799" max="9799" width="9.140625" style="16"/>
    <col min="9800" max="9800" width="12.140625" style="16" customWidth="1"/>
    <col min="9801" max="9804" width="0" style="16" hidden="1" customWidth="1"/>
    <col min="9805" max="9984" width="9.140625" style="16"/>
    <col min="9985" max="9985" width="6.5703125" style="16" customWidth="1"/>
    <col min="9986" max="9986" width="21.5703125" style="16" customWidth="1"/>
    <col min="9987" max="9987" width="16.28515625" style="16" customWidth="1"/>
    <col min="9988" max="9988" width="20.85546875" style="16" customWidth="1"/>
    <col min="9989" max="9989" width="13.140625" style="16" customWidth="1"/>
    <col min="9990" max="9990" width="9.140625" style="16"/>
    <col min="9991" max="9991" width="12.140625" style="16" customWidth="1"/>
    <col min="9992" max="9992" width="8.140625" style="16" customWidth="1"/>
    <col min="9993" max="9993" width="7.85546875" style="16" customWidth="1"/>
    <col min="9994" max="9995" width="9.140625" style="16"/>
    <col min="9996" max="9996" width="8.5703125" style="16" customWidth="1"/>
    <col min="9997" max="9997" width="8" style="16" customWidth="1"/>
    <col min="9998" max="9998" width="7.42578125" style="16" customWidth="1"/>
    <col min="9999" max="10003" width="9.140625" style="16"/>
    <col min="10004" max="10004" width="8" style="16" customWidth="1"/>
    <col min="10005" max="10005" width="7.140625" style="16" customWidth="1"/>
    <col min="10006" max="10006" width="8.7109375" style="16" customWidth="1"/>
    <col min="10007" max="10007" width="7.5703125" style="16" customWidth="1"/>
    <col min="10008" max="10008" width="8.42578125" style="16" customWidth="1"/>
    <col min="10009" max="10009" width="8.140625" style="16" customWidth="1"/>
    <col min="10010" max="10010" width="7" style="16" customWidth="1"/>
    <col min="10011" max="10011" width="7.28515625" style="16" customWidth="1"/>
    <col min="10012" max="10012" width="9.140625" style="16"/>
    <col min="10013" max="10013" width="7.140625" style="16" customWidth="1"/>
    <col min="10014" max="10014" width="7.5703125" style="16" customWidth="1"/>
    <col min="10015" max="10015" width="9.140625" style="16"/>
    <col min="10016" max="10017" width="6.7109375" style="16" customWidth="1"/>
    <col min="10018" max="10018" width="8.85546875" style="16" customWidth="1"/>
    <col min="10019" max="10019" width="6.5703125" style="16" customWidth="1"/>
    <col min="10020" max="10020" width="7.140625" style="16" customWidth="1"/>
    <col min="10021" max="10021" width="7.7109375" style="16" customWidth="1"/>
    <col min="10022" max="10022" width="6" style="16" customWidth="1"/>
    <col min="10023" max="10023" width="6.85546875" style="16" customWidth="1"/>
    <col min="10024" max="10024" width="7.28515625" style="16" customWidth="1"/>
    <col min="10025" max="10025" width="7.85546875" style="16" customWidth="1"/>
    <col min="10026" max="10026" width="9.140625" style="16"/>
    <col min="10027" max="10027" width="7.7109375" style="16" customWidth="1"/>
    <col min="10028" max="10028" width="9.140625" style="16" customWidth="1"/>
    <col min="10029" max="10029" width="8" style="16" customWidth="1"/>
    <col min="10030" max="10030" width="9.140625" style="16"/>
    <col min="10031" max="10031" width="8" style="16" customWidth="1"/>
    <col min="10032" max="10032" width="11.140625" style="16" customWidth="1"/>
    <col min="10033" max="10034" width="9.140625" style="16"/>
    <col min="10035" max="10035" width="7.85546875" style="16" customWidth="1"/>
    <col min="10036" max="10036" width="9.140625" style="16"/>
    <col min="10037" max="10037" width="7.42578125" style="16" customWidth="1"/>
    <col min="10038" max="10038" width="9.140625" style="16"/>
    <col min="10039" max="10039" width="7.5703125" style="16" customWidth="1"/>
    <col min="10040" max="10040" width="9.140625" style="16"/>
    <col min="10041" max="10041" width="9.42578125" style="16" customWidth="1"/>
    <col min="10042" max="10042" width="9.140625" style="16"/>
    <col min="10043" max="10043" width="8.140625" style="16" customWidth="1"/>
    <col min="10044" max="10044" width="7.85546875" style="16" customWidth="1"/>
    <col min="10045" max="10046" width="9.140625" style="16"/>
    <col min="10047" max="10047" width="9" style="16" customWidth="1"/>
    <col min="10048" max="10048" width="7.5703125" style="16" customWidth="1"/>
    <col min="10049" max="10049" width="8" style="16" customWidth="1"/>
    <col min="10050" max="10050" width="6.28515625" style="16" customWidth="1"/>
    <col min="10051" max="10052" width="9.140625" style="16"/>
    <col min="10053" max="10053" width="8.28515625" style="16" customWidth="1"/>
    <col min="10054" max="10054" width="9.42578125" style="16" customWidth="1"/>
    <col min="10055" max="10055" width="9.140625" style="16"/>
    <col min="10056" max="10056" width="12.140625" style="16" customWidth="1"/>
    <col min="10057" max="10060" width="0" style="16" hidden="1" customWidth="1"/>
    <col min="10061" max="10240" width="9.140625" style="16"/>
    <col min="10241" max="10241" width="6.5703125" style="16" customWidth="1"/>
    <col min="10242" max="10242" width="21.5703125" style="16" customWidth="1"/>
    <col min="10243" max="10243" width="16.28515625" style="16" customWidth="1"/>
    <col min="10244" max="10244" width="20.85546875" style="16" customWidth="1"/>
    <col min="10245" max="10245" width="13.140625" style="16" customWidth="1"/>
    <col min="10246" max="10246" width="9.140625" style="16"/>
    <col min="10247" max="10247" width="12.140625" style="16" customWidth="1"/>
    <col min="10248" max="10248" width="8.140625" style="16" customWidth="1"/>
    <col min="10249" max="10249" width="7.85546875" style="16" customWidth="1"/>
    <col min="10250" max="10251" width="9.140625" style="16"/>
    <col min="10252" max="10252" width="8.5703125" style="16" customWidth="1"/>
    <col min="10253" max="10253" width="8" style="16" customWidth="1"/>
    <col min="10254" max="10254" width="7.42578125" style="16" customWidth="1"/>
    <col min="10255" max="10259" width="9.140625" style="16"/>
    <col min="10260" max="10260" width="8" style="16" customWidth="1"/>
    <col min="10261" max="10261" width="7.140625" style="16" customWidth="1"/>
    <col min="10262" max="10262" width="8.7109375" style="16" customWidth="1"/>
    <col min="10263" max="10263" width="7.5703125" style="16" customWidth="1"/>
    <col min="10264" max="10264" width="8.42578125" style="16" customWidth="1"/>
    <col min="10265" max="10265" width="8.140625" style="16" customWidth="1"/>
    <col min="10266" max="10266" width="7" style="16" customWidth="1"/>
    <col min="10267" max="10267" width="7.28515625" style="16" customWidth="1"/>
    <col min="10268" max="10268" width="9.140625" style="16"/>
    <col min="10269" max="10269" width="7.140625" style="16" customWidth="1"/>
    <col min="10270" max="10270" width="7.5703125" style="16" customWidth="1"/>
    <col min="10271" max="10271" width="9.140625" style="16"/>
    <col min="10272" max="10273" width="6.7109375" style="16" customWidth="1"/>
    <col min="10274" max="10274" width="8.85546875" style="16" customWidth="1"/>
    <col min="10275" max="10275" width="6.5703125" style="16" customWidth="1"/>
    <col min="10276" max="10276" width="7.140625" style="16" customWidth="1"/>
    <col min="10277" max="10277" width="7.7109375" style="16" customWidth="1"/>
    <col min="10278" max="10278" width="6" style="16" customWidth="1"/>
    <col min="10279" max="10279" width="6.85546875" style="16" customWidth="1"/>
    <col min="10280" max="10280" width="7.28515625" style="16" customWidth="1"/>
    <col min="10281" max="10281" width="7.85546875" style="16" customWidth="1"/>
    <col min="10282" max="10282" width="9.140625" style="16"/>
    <col min="10283" max="10283" width="7.7109375" style="16" customWidth="1"/>
    <col min="10284" max="10284" width="9.140625" style="16" customWidth="1"/>
    <col min="10285" max="10285" width="8" style="16" customWidth="1"/>
    <col min="10286" max="10286" width="9.140625" style="16"/>
    <col min="10287" max="10287" width="8" style="16" customWidth="1"/>
    <col min="10288" max="10288" width="11.140625" style="16" customWidth="1"/>
    <col min="10289" max="10290" width="9.140625" style="16"/>
    <col min="10291" max="10291" width="7.85546875" style="16" customWidth="1"/>
    <col min="10292" max="10292" width="9.140625" style="16"/>
    <col min="10293" max="10293" width="7.42578125" style="16" customWidth="1"/>
    <col min="10294" max="10294" width="9.140625" style="16"/>
    <col min="10295" max="10295" width="7.5703125" style="16" customWidth="1"/>
    <col min="10296" max="10296" width="9.140625" style="16"/>
    <col min="10297" max="10297" width="9.42578125" style="16" customWidth="1"/>
    <col min="10298" max="10298" width="9.140625" style="16"/>
    <col min="10299" max="10299" width="8.140625" style="16" customWidth="1"/>
    <col min="10300" max="10300" width="7.85546875" style="16" customWidth="1"/>
    <col min="10301" max="10302" width="9.140625" style="16"/>
    <col min="10303" max="10303" width="9" style="16" customWidth="1"/>
    <col min="10304" max="10304" width="7.5703125" style="16" customWidth="1"/>
    <col min="10305" max="10305" width="8" style="16" customWidth="1"/>
    <col min="10306" max="10306" width="6.28515625" style="16" customWidth="1"/>
    <col min="10307" max="10308" width="9.140625" style="16"/>
    <col min="10309" max="10309" width="8.28515625" style="16" customWidth="1"/>
    <col min="10310" max="10310" width="9.42578125" style="16" customWidth="1"/>
    <col min="10311" max="10311" width="9.140625" style="16"/>
    <col min="10312" max="10312" width="12.140625" style="16" customWidth="1"/>
    <col min="10313" max="10316" width="0" style="16" hidden="1" customWidth="1"/>
    <col min="10317" max="10496" width="9.140625" style="16"/>
    <col min="10497" max="10497" width="6.5703125" style="16" customWidth="1"/>
    <col min="10498" max="10498" width="21.5703125" style="16" customWidth="1"/>
    <col min="10499" max="10499" width="16.28515625" style="16" customWidth="1"/>
    <col min="10500" max="10500" width="20.85546875" style="16" customWidth="1"/>
    <col min="10501" max="10501" width="13.140625" style="16" customWidth="1"/>
    <col min="10502" max="10502" width="9.140625" style="16"/>
    <col min="10503" max="10503" width="12.140625" style="16" customWidth="1"/>
    <col min="10504" max="10504" width="8.140625" style="16" customWidth="1"/>
    <col min="10505" max="10505" width="7.85546875" style="16" customWidth="1"/>
    <col min="10506" max="10507" width="9.140625" style="16"/>
    <col min="10508" max="10508" width="8.5703125" style="16" customWidth="1"/>
    <col min="10509" max="10509" width="8" style="16" customWidth="1"/>
    <col min="10510" max="10510" width="7.42578125" style="16" customWidth="1"/>
    <col min="10511" max="10515" width="9.140625" style="16"/>
    <col min="10516" max="10516" width="8" style="16" customWidth="1"/>
    <col min="10517" max="10517" width="7.140625" style="16" customWidth="1"/>
    <col min="10518" max="10518" width="8.7109375" style="16" customWidth="1"/>
    <col min="10519" max="10519" width="7.5703125" style="16" customWidth="1"/>
    <col min="10520" max="10520" width="8.42578125" style="16" customWidth="1"/>
    <col min="10521" max="10521" width="8.140625" style="16" customWidth="1"/>
    <col min="10522" max="10522" width="7" style="16" customWidth="1"/>
    <col min="10523" max="10523" width="7.28515625" style="16" customWidth="1"/>
    <col min="10524" max="10524" width="9.140625" style="16"/>
    <col min="10525" max="10525" width="7.140625" style="16" customWidth="1"/>
    <col min="10526" max="10526" width="7.5703125" style="16" customWidth="1"/>
    <col min="10527" max="10527" width="9.140625" style="16"/>
    <col min="10528" max="10529" width="6.7109375" style="16" customWidth="1"/>
    <col min="10530" max="10530" width="8.85546875" style="16" customWidth="1"/>
    <col min="10531" max="10531" width="6.5703125" style="16" customWidth="1"/>
    <col min="10532" max="10532" width="7.140625" style="16" customWidth="1"/>
    <col min="10533" max="10533" width="7.7109375" style="16" customWidth="1"/>
    <col min="10534" max="10534" width="6" style="16" customWidth="1"/>
    <col min="10535" max="10535" width="6.85546875" style="16" customWidth="1"/>
    <col min="10536" max="10536" width="7.28515625" style="16" customWidth="1"/>
    <col min="10537" max="10537" width="7.85546875" style="16" customWidth="1"/>
    <col min="10538" max="10538" width="9.140625" style="16"/>
    <col min="10539" max="10539" width="7.7109375" style="16" customWidth="1"/>
    <col min="10540" max="10540" width="9.140625" style="16" customWidth="1"/>
    <col min="10541" max="10541" width="8" style="16" customWidth="1"/>
    <col min="10542" max="10542" width="9.140625" style="16"/>
    <col min="10543" max="10543" width="8" style="16" customWidth="1"/>
    <col min="10544" max="10544" width="11.140625" style="16" customWidth="1"/>
    <col min="10545" max="10546" width="9.140625" style="16"/>
    <col min="10547" max="10547" width="7.85546875" style="16" customWidth="1"/>
    <col min="10548" max="10548" width="9.140625" style="16"/>
    <col min="10549" max="10549" width="7.42578125" style="16" customWidth="1"/>
    <col min="10550" max="10550" width="9.140625" style="16"/>
    <col min="10551" max="10551" width="7.5703125" style="16" customWidth="1"/>
    <col min="10552" max="10552" width="9.140625" style="16"/>
    <col min="10553" max="10553" width="9.42578125" style="16" customWidth="1"/>
    <col min="10554" max="10554" width="9.140625" style="16"/>
    <col min="10555" max="10555" width="8.140625" style="16" customWidth="1"/>
    <col min="10556" max="10556" width="7.85546875" style="16" customWidth="1"/>
    <col min="10557" max="10558" width="9.140625" style="16"/>
    <col min="10559" max="10559" width="9" style="16" customWidth="1"/>
    <col min="10560" max="10560" width="7.5703125" style="16" customWidth="1"/>
    <col min="10561" max="10561" width="8" style="16" customWidth="1"/>
    <col min="10562" max="10562" width="6.28515625" style="16" customWidth="1"/>
    <col min="10563" max="10564" width="9.140625" style="16"/>
    <col min="10565" max="10565" width="8.28515625" style="16" customWidth="1"/>
    <col min="10566" max="10566" width="9.42578125" style="16" customWidth="1"/>
    <col min="10567" max="10567" width="9.140625" style="16"/>
    <col min="10568" max="10568" width="12.140625" style="16" customWidth="1"/>
    <col min="10569" max="10572" width="0" style="16" hidden="1" customWidth="1"/>
    <col min="10573" max="10752" width="9.140625" style="16"/>
    <col min="10753" max="10753" width="6.5703125" style="16" customWidth="1"/>
    <col min="10754" max="10754" width="21.5703125" style="16" customWidth="1"/>
    <col min="10755" max="10755" width="16.28515625" style="16" customWidth="1"/>
    <col min="10756" max="10756" width="20.85546875" style="16" customWidth="1"/>
    <col min="10757" max="10757" width="13.140625" style="16" customWidth="1"/>
    <col min="10758" max="10758" width="9.140625" style="16"/>
    <col min="10759" max="10759" width="12.140625" style="16" customWidth="1"/>
    <col min="10760" max="10760" width="8.140625" style="16" customWidth="1"/>
    <col min="10761" max="10761" width="7.85546875" style="16" customWidth="1"/>
    <col min="10762" max="10763" width="9.140625" style="16"/>
    <col min="10764" max="10764" width="8.5703125" style="16" customWidth="1"/>
    <col min="10765" max="10765" width="8" style="16" customWidth="1"/>
    <col min="10766" max="10766" width="7.42578125" style="16" customWidth="1"/>
    <col min="10767" max="10771" width="9.140625" style="16"/>
    <col min="10772" max="10772" width="8" style="16" customWidth="1"/>
    <col min="10773" max="10773" width="7.140625" style="16" customWidth="1"/>
    <col min="10774" max="10774" width="8.7109375" style="16" customWidth="1"/>
    <col min="10775" max="10775" width="7.5703125" style="16" customWidth="1"/>
    <col min="10776" max="10776" width="8.42578125" style="16" customWidth="1"/>
    <col min="10777" max="10777" width="8.140625" style="16" customWidth="1"/>
    <col min="10778" max="10778" width="7" style="16" customWidth="1"/>
    <col min="10779" max="10779" width="7.28515625" style="16" customWidth="1"/>
    <col min="10780" max="10780" width="9.140625" style="16"/>
    <col min="10781" max="10781" width="7.140625" style="16" customWidth="1"/>
    <col min="10782" max="10782" width="7.5703125" style="16" customWidth="1"/>
    <col min="10783" max="10783" width="9.140625" style="16"/>
    <col min="10784" max="10785" width="6.7109375" style="16" customWidth="1"/>
    <col min="10786" max="10786" width="8.85546875" style="16" customWidth="1"/>
    <col min="10787" max="10787" width="6.5703125" style="16" customWidth="1"/>
    <col min="10788" max="10788" width="7.140625" style="16" customWidth="1"/>
    <col min="10789" max="10789" width="7.7109375" style="16" customWidth="1"/>
    <col min="10790" max="10790" width="6" style="16" customWidth="1"/>
    <col min="10791" max="10791" width="6.85546875" style="16" customWidth="1"/>
    <col min="10792" max="10792" width="7.28515625" style="16" customWidth="1"/>
    <col min="10793" max="10793" width="7.85546875" style="16" customWidth="1"/>
    <col min="10794" max="10794" width="9.140625" style="16"/>
    <col min="10795" max="10795" width="7.7109375" style="16" customWidth="1"/>
    <col min="10796" max="10796" width="9.140625" style="16" customWidth="1"/>
    <col min="10797" max="10797" width="8" style="16" customWidth="1"/>
    <col min="10798" max="10798" width="9.140625" style="16"/>
    <col min="10799" max="10799" width="8" style="16" customWidth="1"/>
    <col min="10800" max="10800" width="11.140625" style="16" customWidth="1"/>
    <col min="10801" max="10802" width="9.140625" style="16"/>
    <col min="10803" max="10803" width="7.85546875" style="16" customWidth="1"/>
    <col min="10804" max="10804" width="9.140625" style="16"/>
    <col min="10805" max="10805" width="7.42578125" style="16" customWidth="1"/>
    <col min="10806" max="10806" width="9.140625" style="16"/>
    <col min="10807" max="10807" width="7.5703125" style="16" customWidth="1"/>
    <col min="10808" max="10808" width="9.140625" style="16"/>
    <col min="10809" max="10809" width="9.42578125" style="16" customWidth="1"/>
    <col min="10810" max="10810" width="9.140625" style="16"/>
    <col min="10811" max="10811" width="8.140625" style="16" customWidth="1"/>
    <col min="10812" max="10812" width="7.85546875" style="16" customWidth="1"/>
    <col min="10813" max="10814" width="9.140625" style="16"/>
    <col min="10815" max="10815" width="9" style="16" customWidth="1"/>
    <col min="10816" max="10816" width="7.5703125" style="16" customWidth="1"/>
    <col min="10817" max="10817" width="8" style="16" customWidth="1"/>
    <col min="10818" max="10818" width="6.28515625" style="16" customWidth="1"/>
    <col min="10819" max="10820" width="9.140625" style="16"/>
    <col min="10821" max="10821" width="8.28515625" style="16" customWidth="1"/>
    <col min="10822" max="10822" width="9.42578125" style="16" customWidth="1"/>
    <col min="10823" max="10823" width="9.140625" style="16"/>
    <col min="10824" max="10824" width="12.140625" style="16" customWidth="1"/>
    <col min="10825" max="10828" width="0" style="16" hidden="1" customWidth="1"/>
    <col min="10829" max="11008" width="9.140625" style="16"/>
    <col min="11009" max="11009" width="6.5703125" style="16" customWidth="1"/>
    <col min="11010" max="11010" width="21.5703125" style="16" customWidth="1"/>
    <col min="11011" max="11011" width="16.28515625" style="16" customWidth="1"/>
    <col min="11012" max="11012" width="20.85546875" style="16" customWidth="1"/>
    <col min="11013" max="11013" width="13.140625" style="16" customWidth="1"/>
    <col min="11014" max="11014" width="9.140625" style="16"/>
    <col min="11015" max="11015" width="12.140625" style="16" customWidth="1"/>
    <col min="11016" max="11016" width="8.140625" style="16" customWidth="1"/>
    <col min="11017" max="11017" width="7.85546875" style="16" customWidth="1"/>
    <col min="11018" max="11019" width="9.140625" style="16"/>
    <col min="11020" max="11020" width="8.5703125" style="16" customWidth="1"/>
    <col min="11021" max="11021" width="8" style="16" customWidth="1"/>
    <col min="11022" max="11022" width="7.42578125" style="16" customWidth="1"/>
    <col min="11023" max="11027" width="9.140625" style="16"/>
    <col min="11028" max="11028" width="8" style="16" customWidth="1"/>
    <col min="11029" max="11029" width="7.140625" style="16" customWidth="1"/>
    <col min="11030" max="11030" width="8.7109375" style="16" customWidth="1"/>
    <col min="11031" max="11031" width="7.5703125" style="16" customWidth="1"/>
    <col min="11032" max="11032" width="8.42578125" style="16" customWidth="1"/>
    <col min="11033" max="11033" width="8.140625" style="16" customWidth="1"/>
    <col min="11034" max="11034" width="7" style="16" customWidth="1"/>
    <col min="11035" max="11035" width="7.28515625" style="16" customWidth="1"/>
    <col min="11036" max="11036" width="9.140625" style="16"/>
    <col min="11037" max="11037" width="7.140625" style="16" customWidth="1"/>
    <col min="11038" max="11038" width="7.5703125" style="16" customWidth="1"/>
    <col min="11039" max="11039" width="9.140625" style="16"/>
    <col min="11040" max="11041" width="6.7109375" style="16" customWidth="1"/>
    <col min="11042" max="11042" width="8.85546875" style="16" customWidth="1"/>
    <col min="11043" max="11043" width="6.5703125" style="16" customWidth="1"/>
    <col min="11044" max="11044" width="7.140625" style="16" customWidth="1"/>
    <col min="11045" max="11045" width="7.7109375" style="16" customWidth="1"/>
    <col min="11046" max="11046" width="6" style="16" customWidth="1"/>
    <col min="11047" max="11047" width="6.85546875" style="16" customWidth="1"/>
    <col min="11048" max="11048" width="7.28515625" style="16" customWidth="1"/>
    <col min="11049" max="11049" width="7.85546875" style="16" customWidth="1"/>
    <col min="11050" max="11050" width="9.140625" style="16"/>
    <col min="11051" max="11051" width="7.7109375" style="16" customWidth="1"/>
    <col min="11052" max="11052" width="9.140625" style="16" customWidth="1"/>
    <col min="11053" max="11053" width="8" style="16" customWidth="1"/>
    <col min="11054" max="11054" width="9.140625" style="16"/>
    <col min="11055" max="11055" width="8" style="16" customWidth="1"/>
    <col min="11056" max="11056" width="11.140625" style="16" customWidth="1"/>
    <col min="11057" max="11058" width="9.140625" style="16"/>
    <col min="11059" max="11059" width="7.85546875" style="16" customWidth="1"/>
    <col min="11060" max="11060" width="9.140625" style="16"/>
    <col min="11061" max="11061" width="7.42578125" style="16" customWidth="1"/>
    <col min="11062" max="11062" width="9.140625" style="16"/>
    <col min="11063" max="11063" width="7.5703125" style="16" customWidth="1"/>
    <col min="11064" max="11064" width="9.140625" style="16"/>
    <col min="11065" max="11065" width="9.42578125" style="16" customWidth="1"/>
    <col min="11066" max="11066" width="9.140625" style="16"/>
    <col min="11067" max="11067" width="8.140625" style="16" customWidth="1"/>
    <col min="11068" max="11068" width="7.85546875" style="16" customWidth="1"/>
    <col min="11069" max="11070" width="9.140625" style="16"/>
    <col min="11071" max="11071" width="9" style="16" customWidth="1"/>
    <col min="11072" max="11072" width="7.5703125" style="16" customWidth="1"/>
    <col min="11073" max="11073" width="8" style="16" customWidth="1"/>
    <col min="11074" max="11074" width="6.28515625" style="16" customWidth="1"/>
    <col min="11075" max="11076" width="9.140625" style="16"/>
    <col min="11077" max="11077" width="8.28515625" style="16" customWidth="1"/>
    <col min="11078" max="11078" width="9.42578125" style="16" customWidth="1"/>
    <col min="11079" max="11079" width="9.140625" style="16"/>
    <col min="11080" max="11080" width="12.140625" style="16" customWidth="1"/>
    <col min="11081" max="11084" width="0" style="16" hidden="1" customWidth="1"/>
    <col min="11085" max="11264" width="9.140625" style="16"/>
    <col min="11265" max="11265" width="6.5703125" style="16" customWidth="1"/>
    <col min="11266" max="11266" width="21.5703125" style="16" customWidth="1"/>
    <col min="11267" max="11267" width="16.28515625" style="16" customWidth="1"/>
    <col min="11268" max="11268" width="20.85546875" style="16" customWidth="1"/>
    <col min="11269" max="11269" width="13.140625" style="16" customWidth="1"/>
    <col min="11270" max="11270" width="9.140625" style="16"/>
    <col min="11271" max="11271" width="12.140625" style="16" customWidth="1"/>
    <col min="11272" max="11272" width="8.140625" style="16" customWidth="1"/>
    <col min="11273" max="11273" width="7.85546875" style="16" customWidth="1"/>
    <col min="11274" max="11275" width="9.140625" style="16"/>
    <col min="11276" max="11276" width="8.5703125" style="16" customWidth="1"/>
    <col min="11277" max="11277" width="8" style="16" customWidth="1"/>
    <col min="11278" max="11278" width="7.42578125" style="16" customWidth="1"/>
    <col min="11279" max="11283" width="9.140625" style="16"/>
    <col min="11284" max="11284" width="8" style="16" customWidth="1"/>
    <col min="11285" max="11285" width="7.140625" style="16" customWidth="1"/>
    <col min="11286" max="11286" width="8.7109375" style="16" customWidth="1"/>
    <col min="11287" max="11287" width="7.5703125" style="16" customWidth="1"/>
    <col min="11288" max="11288" width="8.42578125" style="16" customWidth="1"/>
    <col min="11289" max="11289" width="8.140625" style="16" customWidth="1"/>
    <col min="11290" max="11290" width="7" style="16" customWidth="1"/>
    <col min="11291" max="11291" width="7.28515625" style="16" customWidth="1"/>
    <col min="11292" max="11292" width="9.140625" style="16"/>
    <col min="11293" max="11293" width="7.140625" style="16" customWidth="1"/>
    <col min="11294" max="11294" width="7.5703125" style="16" customWidth="1"/>
    <col min="11295" max="11295" width="9.140625" style="16"/>
    <col min="11296" max="11297" width="6.7109375" style="16" customWidth="1"/>
    <col min="11298" max="11298" width="8.85546875" style="16" customWidth="1"/>
    <col min="11299" max="11299" width="6.5703125" style="16" customWidth="1"/>
    <col min="11300" max="11300" width="7.140625" style="16" customWidth="1"/>
    <col min="11301" max="11301" width="7.7109375" style="16" customWidth="1"/>
    <col min="11302" max="11302" width="6" style="16" customWidth="1"/>
    <col min="11303" max="11303" width="6.85546875" style="16" customWidth="1"/>
    <col min="11304" max="11304" width="7.28515625" style="16" customWidth="1"/>
    <col min="11305" max="11305" width="7.85546875" style="16" customWidth="1"/>
    <col min="11306" max="11306" width="9.140625" style="16"/>
    <col min="11307" max="11307" width="7.7109375" style="16" customWidth="1"/>
    <col min="11308" max="11308" width="9.140625" style="16" customWidth="1"/>
    <col min="11309" max="11309" width="8" style="16" customWidth="1"/>
    <col min="11310" max="11310" width="9.140625" style="16"/>
    <col min="11311" max="11311" width="8" style="16" customWidth="1"/>
    <col min="11312" max="11312" width="11.140625" style="16" customWidth="1"/>
    <col min="11313" max="11314" width="9.140625" style="16"/>
    <col min="11315" max="11315" width="7.85546875" style="16" customWidth="1"/>
    <col min="11316" max="11316" width="9.140625" style="16"/>
    <col min="11317" max="11317" width="7.42578125" style="16" customWidth="1"/>
    <col min="11318" max="11318" width="9.140625" style="16"/>
    <col min="11319" max="11319" width="7.5703125" style="16" customWidth="1"/>
    <col min="11320" max="11320" width="9.140625" style="16"/>
    <col min="11321" max="11321" width="9.42578125" style="16" customWidth="1"/>
    <col min="11322" max="11322" width="9.140625" style="16"/>
    <col min="11323" max="11323" width="8.140625" style="16" customWidth="1"/>
    <col min="11324" max="11324" width="7.85546875" style="16" customWidth="1"/>
    <col min="11325" max="11326" width="9.140625" style="16"/>
    <col min="11327" max="11327" width="9" style="16" customWidth="1"/>
    <col min="11328" max="11328" width="7.5703125" style="16" customWidth="1"/>
    <col min="11329" max="11329" width="8" style="16" customWidth="1"/>
    <col min="11330" max="11330" width="6.28515625" style="16" customWidth="1"/>
    <col min="11331" max="11332" width="9.140625" style="16"/>
    <col min="11333" max="11333" width="8.28515625" style="16" customWidth="1"/>
    <col min="11334" max="11334" width="9.42578125" style="16" customWidth="1"/>
    <col min="11335" max="11335" width="9.140625" style="16"/>
    <col min="11336" max="11336" width="12.140625" style="16" customWidth="1"/>
    <col min="11337" max="11340" width="0" style="16" hidden="1" customWidth="1"/>
    <col min="11341" max="11520" width="9.140625" style="16"/>
    <col min="11521" max="11521" width="6.5703125" style="16" customWidth="1"/>
    <col min="11522" max="11522" width="21.5703125" style="16" customWidth="1"/>
    <col min="11523" max="11523" width="16.28515625" style="16" customWidth="1"/>
    <col min="11524" max="11524" width="20.85546875" style="16" customWidth="1"/>
    <col min="11525" max="11525" width="13.140625" style="16" customWidth="1"/>
    <col min="11526" max="11526" width="9.140625" style="16"/>
    <col min="11527" max="11527" width="12.140625" style="16" customWidth="1"/>
    <col min="11528" max="11528" width="8.140625" style="16" customWidth="1"/>
    <col min="11529" max="11529" width="7.85546875" style="16" customWidth="1"/>
    <col min="11530" max="11531" width="9.140625" style="16"/>
    <col min="11532" max="11532" width="8.5703125" style="16" customWidth="1"/>
    <col min="11533" max="11533" width="8" style="16" customWidth="1"/>
    <col min="11534" max="11534" width="7.42578125" style="16" customWidth="1"/>
    <col min="11535" max="11539" width="9.140625" style="16"/>
    <col min="11540" max="11540" width="8" style="16" customWidth="1"/>
    <col min="11541" max="11541" width="7.140625" style="16" customWidth="1"/>
    <col min="11542" max="11542" width="8.7109375" style="16" customWidth="1"/>
    <col min="11543" max="11543" width="7.5703125" style="16" customWidth="1"/>
    <col min="11544" max="11544" width="8.42578125" style="16" customWidth="1"/>
    <col min="11545" max="11545" width="8.140625" style="16" customWidth="1"/>
    <col min="11546" max="11546" width="7" style="16" customWidth="1"/>
    <col min="11547" max="11547" width="7.28515625" style="16" customWidth="1"/>
    <col min="11548" max="11548" width="9.140625" style="16"/>
    <col min="11549" max="11549" width="7.140625" style="16" customWidth="1"/>
    <col min="11550" max="11550" width="7.5703125" style="16" customWidth="1"/>
    <col min="11551" max="11551" width="9.140625" style="16"/>
    <col min="11552" max="11553" width="6.7109375" style="16" customWidth="1"/>
    <col min="11554" max="11554" width="8.85546875" style="16" customWidth="1"/>
    <col min="11555" max="11555" width="6.5703125" style="16" customWidth="1"/>
    <col min="11556" max="11556" width="7.140625" style="16" customWidth="1"/>
    <col min="11557" max="11557" width="7.7109375" style="16" customWidth="1"/>
    <col min="11558" max="11558" width="6" style="16" customWidth="1"/>
    <col min="11559" max="11559" width="6.85546875" style="16" customWidth="1"/>
    <col min="11560" max="11560" width="7.28515625" style="16" customWidth="1"/>
    <col min="11561" max="11561" width="7.85546875" style="16" customWidth="1"/>
    <col min="11562" max="11562" width="9.140625" style="16"/>
    <col min="11563" max="11563" width="7.7109375" style="16" customWidth="1"/>
    <col min="11564" max="11564" width="9.140625" style="16" customWidth="1"/>
    <col min="11565" max="11565" width="8" style="16" customWidth="1"/>
    <col min="11566" max="11566" width="9.140625" style="16"/>
    <col min="11567" max="11567" width="8" style="16" customWidth="1"/>
    <col min="11568" max="11568" width="11.140625" style="16" customWidth="1"/>
    <col min="11569" max="11570" width="9.140625" style="16"/>
    <col min="11571" max="11571" width="7.85546875" style="16" customWidth="1"/>
    <col min="11572" max="11572" width="9.140625" style="16"/>
    <col min="11573" max="11573" width="7.42578125" style="16" customWidth="1"/>
    <col min="11574" max="11574" width="9.140625" style="16"/>
    <col min="11575" max="11575" width="7.5703125" style="16" customWidth="1"/>
    <col min="11576" max="11576" width="9.140625" style="16"/>
    <col min="11577" max="11577" width="9.42578125" style="16" customWidth="1"/>
    <col min="11578" max="11578" width="9.140625" style="16"/>
    <col min="11579" max="11579" width="8.140625" style="16" customWidth="1"/>
    <col min="11580" max="11580" width="7.85546875" style="16" customWidth="1"/>
    <col min="11581" max="11582" width="9.140625" style="16"/>
    <col min="11583" max="11583" width="9" style="16" customWidth="1"/>
    <col min="11584" max="11584" width="7.5703125" style="16" customWidth="1"/>
    <col min="11585" max="11585" width="8" style="16" customWidth="1"/>
    <col min="11586" max="11586" width="6.28515625" style="16" customWidth="1"/>
    <col min="11587" max="11588" width="9.140625" style="16"/>
    <col min="11589" max="11589" width="8.28515625" style="16" customWidth="1"/>
    <col min="11590" max="11590" width="9.42578125" style="16" customWidth="1"/>
    <col min="11591" max="11591" width="9.140625" style="16"/>
    <col min="11592" max="11592" width="12.140625" style="16" customWidth="1"/>
    <col min="11593" max="11596" width="0" style="16" hidden="1" customWidth="1"/>
    <col min="11597" max="11776" width="9.140625" style="16"/>
    <col min="11777" max="11777" width="6.5703125" style="16" customWidth="1"/>
    <col min="11778" max="11778" width="21.5703125" style="16" customWidth="1"/>
    <col min="11779" max="11779" width="16.28515625" style="16" customWidth="1"/>
    <col min="11780" max="11780" width="20.85546875" style="16" customWidth="1"/>
    <col min="11781" max="11781" width="13.140625" style="16" customWidth="1"/>
    <col min="11782" max="11782" width="9.140625" style="16"/>
    <col min="11783" max="11783" width="12.140625" style="16" customWidth="1"/>
    <col min="11784" max="11784" width="8.140625" style="16" customWidth="1"/>
    <col min="11785" max="11785" width="7.85546875" style="16" customWidth="1"/>
    <col min="11786" max="11787" width="9.140625" style="16"/>
    <col min="11788" max="11788" width="8.5703125" style="16" customWidth="1"/>
    <col min="11789" max="11789" width="8" style="16" customWidth="1"/>
    <col min="11790" max="11790" width="7.42578125" style="16" customWidth="1"/>
    <col min="11791" max="11795" width="9.140625" style="16"/>
    <col min="11796" max="11796" width="8" style="16" customWidth="1"/>
    <col min="11797" max="11797" width="7.140625" style="16" customWidth="1"/>
    <col min="11798" max="11798" width="8.7109375" style="16" customWidth="1"/>
    <col min="11799" max="11799" width="7.5703125" style="16" customWidth="1"/>
    <col min="11800" max="11800" width="8.42578125" style="16" customWidth="1"/>
    <col min="11801" max="11801" width="8.140625" style="16" customWidth="1"/>
    <col min="11802" max="11802" width="7" style="16" customWidth="1"/>
    <col min="11803" max="11803" width="7.28515625" style="16" customWidth="1"/>
    <col min="11804" max="11804" width="9.140625" style="16"/>
    <col min="11805" max="11805" width="7.140625" style="16" customWidth="1"/>
    <col min="11806" max="11806" width="7.5703125" style="16" customWidth="1"/>
    <col min="11807" max="11807" width="9.140625" style="16"/>
    <col min="11808" max="11809" width="6.7109375" style="16" customWidth="1"/>
    <col min="11810" max="11810" width="8.85546875" style="16" customWidth="1"/>
    <col min="11811" max="11811" width="6.5703125" style="16" customWidth="1"/>
    <col min="11812" max="11812" width="7.140625" style="16" customWidth="1"/>
    <col min="11813" max="11813" width="7.7109375" style="16" customWidth="1"/>
    <col min="11814" max="11814" width="6" style="16" customWidth="1"/>
    <col min="11815" max="11815" width="6.85546875" style="16" customWidth="1"/>
    <col min="11816" max="11816" width="7.28515625" style="16" customWidth="1"/>
    <col min="11817" max="11817" width="7.85546875" style="16" customWidth="1"/>
    <col min="11818" max="11818" width="9.140625" style="16"/>
    <col min="11819" max="11819" width="7.7109375" style="16" customWidth="1"/>
    <col min="11820" max="11820" width="9.140625" style="16" customWidth="1"/>
    <col min="11821" max="11821" width="8" style="16" customWidth="1"/>
    <col min="11822" max="11822" width="9.140625" style="16"/>
    <col min="11823" max="11823" width="8" style="16" customWidth="1"/>
    <col min="11824" max="11824" width="11.140625" style="16" customWidth="1"/>
    <col min="11825" max="11826" width="9.140625" style="16"/>
    <col min="11827" max="11827" width="7.85546875" style="16" customWidth="1"/>
    <col min="11828" max="11828" width="9.140625" style="16"/>
    <col min="11829" max="11829" width="7.42578125" style="16" customWidth="1"/>
    <col min="11830" max="11830" width="9.140625" style="16"/>
    <col min="11831" max="11831" width="7.5703125" style="16" customWidth="1"/>
    <col min="11832" max="11832" width="9.140625" style="16"/>
    <col min="11833" max="11833" width="9.42578125" style="16" customWidth="1"/>
    <col min="11834" max="11834" width="9.140625" style="16"/>
    <col min="11835" max="11835" width="8.140625" style="16" customWidth="1"/>
    <col min="11836" max="11836" width="7.85546875" style="16" customWidth="1"/>
    <col min="11837" max="11838" width="9.140625" style="16"/>
    <col min="11839" max="11839" width="9" style="16" customWidth="1"/>
    <col min="11840" max="11840" width="7.5703125" style="16" customWidth="1"/>
    <col min="11841" max="11841" width="8" style="16" customWidth="1"/>
    <col min="11842" max="11842" width="6.28515625" style="16" customWidth="1"/>
    <col min="11843" max="11844" width="9.140625" style="16"/>
    <col min="11845" max="11845" width="8.28515625" style="16" customWidth="1"/>
    <col min="11846" max="11846" width="9.42578125" style="16" customWidth="1"/>
    <col min="11847" max="11847" width="9.140625" style="16"/>
    <col min="11848" max="11848" width="12.140625" style="16" customWidth="1"/>
    <col min="11849" max="11852" width="0" style="16" hidden="1" customWidth="1"/>
    <col min="11853" max="12032" width="9.140625" style="16"/>
    <col min="12033" max="12033" width="6.5703125" style="16" customWidth="1"/>
    <col min="12034" max="12034" width="21.5703125" style="16" customWidth="1"/>
    <col min="12035" max="12035" width="16.28515625" style="16" customWidth="1"/>
    <col min="12036" max="12036" width="20.85546875" style="16" customWidth="1"/>
    <col min="12037" max="12037" width="13.140625" style="16" customWidth="1"/>
    <col min="12038" max="12038" width="9.140625" style="16"/>
    <col min="12039" max="12039" width="12.140625" style="16" customWidth="1"/>
    <col min="12040" max="12040" width="8.140625" style="16" customWidth="1"/>
    <col min="12041" max="12041" width="7.85546875" style="16" customWidth="1"/>
    <col min="12042" max="12043" width="9.140625" style="16"/>
    <col min="12044" max="12044" width="8.5703125" style="16" customWidth="1"/>
    <col min="12045" max="12045" width="8" style="16" customWidth="1"/>
    <col min="12046" max="12046" width="7.42578125" style="16" customWidth="1"/>
    <col min="12047" max="12051" width="9.140625" style="16"/>
    <col min="12052" max="12052" width="8" style="16" customWidth="1"/>
    <col min="12053" max="12053" width="7.140625" style="16" customWidth="1"/>
    <col min="12054" max="12054" width="8.7109375" style="16" customWidth="1"/>
    <col min="12055" max="12055" width="7.5703125" style="16" customWidth="1"/>
    <col min="12056" max="12056" width="8.42578125" style="16" customWidth="1"/>
    <col min="12057" max="12057" width="8.140625" style="16" customWidth="1"/>
    <col min="12058" max="12058" width="7" style="16" customWidth="1"/>
    <col min="12059" max="12059" width="7.28515625" style="16" customWidth="1"/>
    <col min="12060" max="12060" width="9.140625" style="16"/>
    <col min="12061" max="12061" width="7.140625" style="16" customWidth="1"/>
    <col min="12062" max="12062" width="7.5703125" style="16" customWidth="1"/>
    <col min="12063" max="12063" width="9.140625" style="16"/>
    <col min="12064" max="12065" width="6.7109375" style="16" customWidth="1"/>
    <col min="12066" max="12066" width="8.85546875" style="16" customWidth="1"/>
    <col min="12067" max="12067" width="6.5703125" style="16" customWidth="1"/>
    <col min="12068" max="12068" width="7.140625" style="16" customWidth="1"/>
    <col min="12069" max="12069" width="7.7109375" style="16" customWidth="1"/>
    <col min="12070" max="12070" width="6" style="16" customWidth="1"/>
    <col min="12071" max="12071" width="6.85546875" style="16" customWidth="1"/>
    <col min="12072" max="12072" width="7.28515625" style="16" customWidth="1"/>
    <col min="12073" max="12073" width="7.85546875" style="16" customWidth="1"/>
    <col min="12074" max="12074" width="9.140625" style="16"/>
    <col min="12075" max="12075" width="7.7109375" style="16" customWidth="1"/>
    <col min="12076" max="12076" width="9.140625" style="16" customWidth="1"/>
    <col min="12077" max="12077" width="8" style="16" customWidth="1"/>
    <col min="12078" max="12078" width="9.140625" style="16"/>
    <col min="12079" max="12079" width="8" style="16" customWidth="1"/>
    <col min="12080" max="12080" width="11.140625" style="16" customWidth="1"/>
    <col min="12081" max="12082" width="9.140625" style="16"/>
    <col min="12083" max="12083" width="7.85546875" style="16" customWidth="1"/>
    <col min="12084" max="12084" width="9.140625" style="16"/>
    <col min="12085" max="12085" width="7.42578125" style="16" customWidth="1"/>
    <col min="12086" max="12086" width="9.140625" style="16"/>
    <col min="12087" max="12087" width="7.5703125" style="16" customWidth="1"/>
    <col min="12088" max="12088" width="9.140625" style="16"/>
    <col min="12089" max="12089" width="9.42578125" style="16" customWidth="1"/>
    <col min="12090" max="12090" width="9.140625" style="16"/>
    <col min="12091" max="12091" width="8.140625" style="16" customWidth="1"/>
    <col min="12092" max="12092" width="7.85546875" style="16" customWidth="1"/>
    <col min="12093" max="12094" width="9.140625" style="16"/>
    <col min="12095" max="12095" width="9" style="16" customWidth="1"/>
    <col min="12096" max="12096" width="7.5703125" style="16" customWidth="1"/>
    <col min="12097" max="12097" width="8" style="16" customWidth="1"/>
    <col min="12098" max="12098" width="6.28515625" style="16" customWidth="1"/>
    <col min="12099" max="12100" width="9.140625" style="16"/>
    <col min="12101" max="12101" width="8.28515625" style="16" customWidth="1"/>
    <col min="12102" max="12102" width="9.42578125" style="16" customWidth="1"/>
    <col min="12103" max="12103" width="9.140625" style="16"/>
    <col min="12104" max="12104" width="12.140625" style="16" customWidth="1"/>
    <col min="12105" max="12108" width="0" style="16" hidden="1" customWidth="1"/>
    <col min="12109" max="12288" width="9.140625" style="16"/>
    <col min="12289" max="12289" width="6.5703125" style="16" customWidth="1"/>
    <col min="12290" max="12290" width="21.5703125" style="16" customWidth="1"/>
    <col min="12291" max="12291" width="16.28515625" style="16" customWidth="1"/>
    <col min="12292" max="12292" width="20.85546875" style="16" customWidth="1"/>
    <col min="12293" max="12293" width="13.140625" style="16" customWidth="1"/>
    <col min="12294" max="12294" width="9.140625" style="16"/>
    <col min="12295" max="12295" width="12.140625" style="16" customWidth="1"/>
    <col min="12296" max="12296" width="8.140625" style="16" customWidth="1"/>
    <col min="12297" max="12297" width="7.85546875" style="16" customWidth="1"/>
    <col min="12298" max="12299" width="9.140625" style="16"/>
    <col min="12300" max="12300" width="8.5703125" style="16" customWidth="1"/>
    <col min="12301" max="12301" width="8" style="16" customWidth="1"/>
    <col min="12302" max="12302" width="7.42578125" style="16" customWidth="1"/>
    <col min="12303" max="12307" width="9.140625" style="16"/>
    <col min="12308" max="12308" width="8" style="16" customWidth="1"/>
    <col min="12309" max="12309" width="7.140625" style="16" customWidth="1"/>
    <col min="12310" max="12310" width="8.7109375" style="16" customWidth="1"/>
    <col min="12311" max="12311" width="7.5703125" style="16" customWidth="1"/>
    <col min="12312" max="12312" width="8.42578125" style="16" customWidth="1"/>
    <col min="12313" max="12313" width="8.140625" style="16" customWidth="1"/>
    <col min="12314" max="12314" width="7" style="16" customWidth="1"/>
    <col min="12315" max="12315" width="7.28515625" style="16" customWidth="1"/>
    <col min="12316" max="12316" width="9.140625" style="16"/>
    <col min="12317" max="12317" width="7.140625" style="16" customWidth="1"/>
    <col min="12318" max="12318" width="7.5703125" style="16" customWidth="1"/>
    <col min="12319" max="12319" width="9.140625" style="16"/>
    <col min="12320" max="12321" width="6.7109375" style="16" customWidth="1"/>
    <col min="12322" max="12322" width="8.85546875" style="16" customWidth="1"/>
    <col min="12323" max="12323" width="6.5703125" style="16" customWidth="1"/>
    <col min="12324" max="12324" width="7.140625" style="16" customWidth="1"/>
    <col min="12325" max="12325" width="7.7109375" style="16" customWidth="1"/>
    <col min="12326" max="12326" width="6" style="16" customWidth="1"/>
    <col min="12327" max="12327" width="6.85546875" style="16" customWidth="1"/>
    <col min="12328" max="12328" width="7.28515625" style="16" customWidth="1"/>
    <col min="12329" max="12329" width="7.85546875" style="16" customWidth="1"/>
    <col min="12330" max="12330" width="9.140625" style="16"/>
    <col min="12331" max="12331" width="7.7109375" style="16" customWidth="1"/>
    <col min="12332" max="12332" width="9.140625" style="16" customWidth="1"/>
    <col min="12333" max="12333" width="8" style="16" customWidth="1"/>
    <col min="12334" max="12334" width="9.140625" style="16"/>
    <col min="12335" max="12335" width="8" style="16" customWidth="1"/>
    <col min="12336" max="12336" width="11.140625" style="16" customWidth="1"/>
    <col min="12337" max="12338" width="9.140625" style="16"/>
    <col min="12339" max="12339" width="7.85546875" style="16" customWidth="1"/>
    <col min="12340" max="12340" width="9.140625" style="16"/>
    <col min="12341" max="12341" width="7.42578125" style="16" customWidth="1"/>
    <col min="12342" max="12342" width="9.140625" style="16"/>
    <col min="12343" max="12343" width="7.5703125" style="16" customWidth="1"/>
    <col min="12344" max="12344" width="9.140625" style="16"/>
    <col min="12345" max="12345" width="9.42578125" style="16" customWidth="1"/>
    <col min="12346" max="12346" width="9.140625" style="16"/>
    <col min="12347" max="12347" width="8.140625" style="16" customWidth="1"/>
    <col min="12348" max="12348" width="7.85546875" style="16" customWidth="1"/>
    <col min="12349" max="12350" width="9.140625" style="16"/>
    <col min="12351" max="12351" width="9" style="16" customWidth="1"/>
    <col min="12352" max="12352" width="7.5703125" style="16" customWidth="1"/>
    <col min="12353" max="12353" width="8" style="16" customWidth="1"/>
    <col min="12354" max="12354" width="6.28515625" style="16" customWidth="1"/>
    <col min="12355" max="12356" width="9.140625" style="16"/>
    <col min="12357" max="12357" width="8.28515625" style="16" customWidth="1"/>
    <col min="12358" max="12358" width="9.42578125" style="16" customWidth="1"/>
    <col min="12359" max="12359" width="9.140625" style="16"/>
    <col min="12360" max="12360" width="12.140625" style="16" customWidth="1"/>
    <col min="12361" max="12364" width="0" style="16" hidden="1" customWidth="1"/>
    <col min="12365" max="12544" width="9.140625" style="16"/>
    <col min="12545" max="12545" width="6.5703125" style="16" customWidth="1"/>
    <col min="12546" max="12546" width="21.5703125" style="16" customWidth="1"/>
    <col min="12547" max="12547" width="16.28515625" style="16" customWidth="1"/>
    <col min="12548" max="12548" width="20.85546875" style="16" customWidth="1"/>
    <col min="12549" max="12549" width="13.140625" style="16" customWidth="1"/>
    <col min="12550" max="12550" width="9.140625" style="16"/>
    <col min="12551" max="12551" width="12.140625" style="16" customWidth="1"/>
    <col min="12552" max="12552" width="8.140625" style="16" customWidth="1"/>
    <col min="12553" max="12553" width="7.85546875" style="16" customWidth="1"/>
    <col min="12554" max="12555" width="9.140625" style="16"/>
    <col min="12556" max="12556" width="8.5703125" style="16" customWidth="1"/>
    <col min="12557" max="12557" width="8" style="16" customWidth="1"/>
    <col min="12558" max="12558" width="7.42578125" style="16" customWidth="1"/>
    <col min="12559" max="12563" width="9.140625" style="16"/>
    <col min="12564" max="12564" width="8" style="16" customWidth="1"/>
    <col min="12565" max="12565" width="7.140625" style="16" customWidth="1"/>
    <col min="12566" max="12566" width="8.7109375" style="16" customWidth="1"/>
    <col min="12567" max="12567" width="7.5703125" style="16" customWidth="1"/>
    <col min="12568" max="12568" width="8.42578125" style="16" customWidth="1"/>
    <col min="12569" max="12569" width="8.140625" style="16" customWidth="1"/>
    <col min="12570" max="12570" width="7" style="16" customWidth="1"/>
    <col min="12571" max="12571" width="7.28515625" style="16" customWidth="1"/>
    <col min="12572" max="12572" width="9.140625" style="16"/>
    <col min="12573" max="12573" width="7.140625" style="16" customWidth="1"/>
    <col min="12574" max="12574" width="7.5703125" style="16" customWidth="1"/>
    <col min="12575" max="12575" width="9.140625" style="16"/>
    <col min="12576" max="12577" width="6.7109375" style="16" customWidth="1"/>
    <col min="12578" max="12578" width="8.85546875" style="16" customWidth="1"/>
    <col min="12579" max="12579" width="6.5703125" style="16" customWidth="1"/>
    <col min="12580" max="12580" width="7.140625" style="16" customWidth="1"/>
    <col min="12581" max="12581" width="7.7109375" style="16" customWidth="1"/>
    <col min="12582" max="12582" width="6" style="16" customWidth="1"/>
    <col min="12583" max="12583" width="6.85546875" style="16" customWidth="1"/>
    <col min="12584" max="12584" width="7.28515625" style="16" customWidth="1"/>
    <col min="12585" max="12585" width="7.85546875" style="16" customWidth="1"/>
    <col min="12586" max="12586" width="9.140625" style="16"/>
    <col min="12587" max="12587" width="7.7109375" style="16" customWidth="1"/>
    <col min="12588" max="12588" width="9.140625" style="16" customWidth="1"/>
    <col min="12589" max="12589" width="8" style="16" customWidth="1"/>
    <col min="12590" max="12590" width="9.140625" style="16"/>
    <col min="12591" max="12591" width="8" style="16" customWidth="1"/>
    <col min="12592" max="12592" width="11.140625" style="16" customWidth="1"/>
    <col min="12593" max="12594" width="9.140625" style="16"/>
    <col min="12595" max="12595" width="7.85546875" style="16" customWidth="1"/>
    <col min="12596" max="12596" width="9.140625" style="16"/>
    <col min="12597" max="12597" width="7.42578125" style="16" customWidth="1"/>
    <col min="12598" max="12598" width="9.140625" style="16"/>
    <col min="12599" max="12599" width="7.5703125" style="16" customWidth="1"/>
    <col min="12600" max="12600" width="9.140625" style="16"/>
    <col min="12601" max="12601" width="9.42578125" style="16" customWidth="1"/>
    <col min="12602" max="12602" width="9.140625" style="16"/>
    <col min="12603" max="12603" width="8.140625" style="16" customWidth="1"/>
    <col min="12604" max="12604" width="7.85546875" style="16" customWidth="1"/>
    <col min="12605" max="12606" width="9.140625" style="16"/>
    <col min="12607" max="12607" width="9" style="16" customWidth="1"/>
    <col min="12608" max="12608" width="7.5703125" style="16" customWidth="1"/>
    <col min="12609" max="12609" width="8" style="16" customWidth="1"/>
    <col min="12610" max="12610" width="6.28515625" style="16" customWidth="1"/>
    <col min="12611" max="12612" width="9.140625" style="16"/>
    <col min="12613" max="12613" width="8.28515625" style="16" customWidth="1"/>
    <col min="12614" max="12614" width="9.42578125" style="16" customWidth="1"/>
    <col min="12615" max="12615" width="9.140625" style="16"/>
    <col min="12616" max="12616" width="12.140625" style="16" customWidth="1"/>
    <col min="12617" max="12620" width="0" style="16" hidden="1" customWidth="1"/>
    <col min="12621" max="12800" width="9.140625" style="16"/>
    <col min="12801" max="12801" width="6.5703125" style="16" customWidth="1"/>
    <col min="12802" max="12802" width="21.5703125" style="16" customWidth="1"/>
    <col min="12803" max="12803" width="16.28515625" style="16" customWidth="1"/>
    <col min="12804" max="12804" width="20.85546875" style="16" customWidth="1"/>
    <col min="12805" max="12805" width="13.140625" style="16" customWidth="1"/>
    <col min="12806" max="12806" width="9.140625" style="16"/>
    <col min="12807" max="12807" width="12.140625" style="16" customWidth="1"/>
    <col min="12808" max="12808" width="8.140625" style="16" customWidth="1"/>
    <col min="12809" max="12809" width="7.85546875" style="16" customWidth="1"/>
    <col min="12810" max="12811" width="9.140625" style="16"/>
    <col min="12812" max="12812" width="8.5703125" style="16" customWidth="1"/>
    <col min="12813" max="12813" width="8" style="16" customWidth="1"/>
    <col min="12814" max="12814" width="7.42578125" style="16" customWidth="1"/>
    <col min="12815" max="12819" width="9.140625" style="16"/>
    <col min="12820" max="12820" width="8" style="16" customWidth="1"/>
    <col min="12821" max="12821" width="7.140625" style="16" customWidth="1"/>
    <col min="12822" max="12822" width="8.7109375" style="16" customWidth="1"/>
    <col min="12823" max="12823" width="7.5703125" style="16" customWidth="1"/>
    <col min="12824" max="12824" width="8.42578125" style="16" customWidth="1"/>
    <col min="12825" max="12825" width="8.140625" style="16" customWidth="1"/>
    <col min="12826" max="12826" width="7" style="16" customWidth="1"/>
    <col min="12827" max="12827" width="7.28515625" style="16" customWidth="1"/>
    <col min="12828" max="12828" width="9.140625" style="16"/>
    <col min="12829" max="12829" width="7.140625" style="16" customWidth="1"/>
    <col min="12830" max="12830" width="7.5703125" style="16" customWidth="1"/>
    <col min="12831" max="12831" width="9.140625" style="16"/>
    <col min="12832" max="12833" width="6.7109375" style="16" customWidth="1"/>
    <col min="12834" max="12834" width="8.85546875" style="16" customWidth="1"/>
    <col min="12835" max="12835" width="6.5703125" style="16" customWidth="1"/>
    <col min="12836" max="12836" width="7.140625" style="16" customWidth="1"/>
    <col min="12837" max="12837" width="7.7109375" style="16" customWidth="1"/>
    <col min="12838" max="12838" width="6" style="16" customWidth="1"/>
    <col min="12839" max="12839" width="6.85546875" style="16" customWidth="1"/>
    <col min="12840" max="12840" width="7.28515625" style="16" customWidth="1"/>
    <col min="12841" max="12841" width="7.85546875" style="16" customWidth="1"/>
    <col min="12842" max="12842" width="9.140625" style="16"/>
    <col min="12843" max="12843" width="7.7109375" style="16" customWidth="1"/>
    <col min="12844" max="12844" width="9.140625" style="16" customWidth="1"/>
    <col min="12845" max="12845" width="8" style="16" customWidth="1"/>
    <col min="12846" max="12846" width="9.140625" style="16"/>
    <col min="12847" max="12847" width="8" style="16" customWidth="1"/>
    <col min="12848" max="12848" width="11.140625" style="16" customWidth="1"/>
    <col min="12849" max="12850" width="9.140625" style="16"/>
    <col min="12851" max="12851" width="7.85546875" style="16" customWidth="1"/>
    <col min="12852" max="12852" width="9.140625" style="16"/>
    <col min="12853" max="12853" width="7.42578125" style="16" customWidth="1"/>
    <col min="12854" max="12854" width="9.140625" style="16"/>
    <col min="12855" max="12855" width="7.5703125" style="16" customWidth="1"/>
    <col min="12856" max="12856" width="9.140625" style="16"/>
    <col min="12857" max="12857" width="9.42578125" style="16" customWidth="1"/>
    <col min="12858" max="12858" width="9.140625" style="16"/>
    <col min="12859" max="12859" width="8.140625" style="16" customWidth="1"/>
    <col min="12860" max="12860" width="7.85546875" style="16" customWidth="1"/>
    <col min="12861" max="12862" width="9.140625" style="16"/>
    <col min="12863" max="12863" width="9" style="16" customWidth="1"/>
    <col min="12864" max="12864" width="7.5703125" style="16" customWidth="1"/>
    <col min="12865" max="12865" width="8" style="16" customWidth="1"/>
    <col min="12866" max="12866" width="6.28515625" style="16" customWidth="1"/>
    <col min="12867" max="12868" width="9.140625" style="16"/>
    <col min="12869" max="12869" width="8.28515625" style="16" customWidth="1"/>
    <col min="12870" max="12870" width="9.42578125" style="16" customWidth="1"/>
    <col min="12871" max="12871" width="9.140625" style="16"/>
    <col min="12872" max="12872" width="12.140625" style="16" customWidth="1"/>
    <col min="12873" max="12876" width="0" style="16" hidden="1" customWidth="1"/>
    <col min="12877" max="13056" width="9.140625" style="16"/>
    <col min="13057" max="13057" width="6.5703125" style="16" customWidth="1"/>
    <col min="13058" max="13058" width="21.5703125" style="16" customWidth="1"/>
    <col min="13059" max="13059" width="16.28515625" style="16" customWidth="1"/>
    <col min="13060" max="13060" width="20.85546875" style="16" customWidth="1"/>
    <col min="13061" max="13061" width="13.140625" style="16" customWidth="1"/>
    <col min="13062" max="13062" width="9.140625" style="16"/>
    <col min="13063" max="13063" width="12.140625" style="16" customWidth="1"/>
    <col min="13064" max="13064" width="8.140625" style="16" customWidth="1"/>
    <col min="13065" max="13065" width="7.85546875" style="16" customWidth="1"/>
    <col min="13066" max="13067" width="9.140625" style="16"/>
    <col min="13068" max="13068" width="8.5703125" style="16" customWidth="1"/>
    <col min="13069" max="13069" width="8" style="16" customWidth="1"/>
    <col min="13070" max="13070" width="7.42578125" style="16" customWidth="1"/>
    <col min="13071" max="13075" width="9.140625" style="16"/>
    <col min="13076" max="13076" width="8" style="16" customWidth="1"/>
    <col min="13077" max="13077" width="7.140625" style="16" customWidth="1"/>
    <col min="13078" max="13078" width="8.7109375" style="16" customWidth="1"/>
    <col min="13079" max="13079" width="7.5703125" style="16" customWidth="1"/>
    <col min="13080" max="13080" width="8.42578125" style="16" customWidth="1"/>
    <col min="13081" max="13081" width="8.140625" style="16" customWidth="1"/>
    <col min="13082" max="13082" width="7" style="16" customWidth="1"/>
    <col min="13083" max="13083" width="7.28515625" style="16" customWidth="1"/>
    <col min="13084" max="13084" width="9.140625" style="16"/>
    <col min="13085" max="13085" width="7.140625" style="16" customWidth="1"/>
    <col min="13086" max="13086" width="7.5703125" style="16" customWidth="1"/>
    <col min="13087" max="13087" width="9.140625" style="16"/>
    <col min="13088" max="13089" width="6.7109375" style="16" customWidth="1"/>
    <col min="13090" max="13090" width="8.85546875" style="16" customWidth="1"/>
    <col min="13091" max="13091" width="6.5703125" style="16" customWidth="1"/>
    <col min="13092" max="13092" width="7.140625" style="16" customWidth="1"/>
    <col min="13093" max="13093" width="7.7109375" style="16" customWidth="1"/>
    <col min="13094" max="13094" width="6" style="16" customWidth="1"/>
    <col min="13095" max="13095" width="6.85546875" style="16" customWidth="1"/>
    <col min="13096" max="13096" width="7.28515625" style="16" customWidth="1"/>
    <col min="13097" max="13097" width="7.85546875" style="16" customWidth="1"/>
    <col min="13098" max="13098" width="9.140625" style="16"/>
    <col min="13099" max="13099" width="7.7109375" style="16" customWidth="1"/>
    <col min="13100" max="13100" width="9.140625" style="16" customWidth="1"/>
    <col min="13101" max="13101" width="8" style="16" customWidth="1"/>
    <col min="13102" max="13102" width="9.140625" style="16"/>
    <col min="13103" max="13103" width="8" style="16" customWidth="1"/>
    <col min="13104" max="13104" width="11.140625" style="16" customWidth="1"/>
    <col min="13105" max="13106" width="9.140625" style="16"/>
    <col min="13107" max="13107" width="7.85546875" style="16" customWidth="1"/>
    <col min="13108" max="13108" width="9.140625" style="16"/>
    <col min="13109" max="13109" width="7.42578125" style="16" customWidth="1"/>
    <col min="13110" max="13110" width="9.140625" style="16"/>
    <col min="13111" max="13111" width="7.5703125" style="16" customWidth="1"/>
    <col min="13112" max="13112" width="9.140625" style="16"/>
    <col min="13113" max="13113" width="9.42578125" style="16" customWidth="1"/>
    <col min="13114" max="13114" width="9.140625" style="16"/>
    <col min="13115" max="13115" width="8.140625" style="16" customWidth="1"/>
    <col min="13116" max="13116" width="7.85546875" style="16" customWidth="1"/>
    <col min="13117" max="13118" width="9.140625" style="16"/>
    <col min="13119" max="13119" width="9" style="16" customWidth="1"/>
    <col min="13120" max="13120" width="7.5703125" style="16" customWidth="1"/>
    <col min="13121" max="13121" width="8" style="16" customWidth="1"/>
    <col min="13122" max="13122" width="6.28515625" style="16" customWidth="1"/>
    <col min="13123" max="13124" width="9.140625" style="16"/>
    <col min="13125" max="13125" width="8.28515625" style="16" customWidth="1"/>
    <col min="13126" max="13126" width="9.42578125" style="16" customWidth="1"/>
    <col min="13127" max="13127" width="9.140625" style="16"/>
    <col min="13128" max="13128" width="12.140625" style="16" customWidth="1"/>
    <col min="13129" max="13132" width="0" style="16" hidden="1" customWidth="1"/>
    <col min="13133" max="13312" width="9.140625" style="16"/>
    <col min="13313" max="13313" width="6.5703125" style="16" customWidth="1"/>
    <col min="13314" max="13314" width="21.5703125" style="16" customWidth="1"/>
    <col min="13315" max="13315" width="16.28515625" style="16" customWidth="1"/>
    <col min="13316" max="13316" width="20.85546875" style="16" customWidth="1"/>
    <col min="13317" max="13317" width="13.140625" style="16" customWidth="1"/>
    <col min="13318" max="13318" width="9.140625" style="16"/>
    <col min="13319" max="13319" width="12.140625" style="16" customWidth="1"/>
    <col min="13320" max="13320" width="8.140625" style="16" customWidth="1"/>
    <col min="13321" max="13321" width="7.85546875" style="16" customWidth="1"/>
    <col min="13322" max="13323" width="9.140625" style="16"/>
    <col min="13324" max="13324" width="8.5703125" style="16" customWidth="1"/>
    <col min="13325" max="13325" width="8" style="16" customWidth="1"/>
    <col min="13326" max="13326" width="7.42578125" style="16" customWidth="1"/>
    <col min="13327" max="13331" width="9.140625" style="16"/>
    <col min="13332" max="13332" width="8" style="16" customWidth="1"/>
    <col min="13333" max="13333" width="7.140625" style="16" customWidth="1"/>
    <col min="13334" max="13334" width="8.7109375" style="16" customWidth="1"/>
    <col min="13335" max="13335" width="7.5703125" style="16" customWidth="1"/>
    <col min="13336" max="13336" width="8.42578125" style="16" customWidth="1"/>
    <col min="13337" max="13337" width="8.140625" style="16" customWidth="1"/>
    <col min="13338" max="13338" width="7" style="16" customWidth="1"/>
    <col min="13339" max="13339" width="7.28515625" style="16" customWidth="1"/>
    <col min="13340" max="13340" width="9.140625" style="16"/>
    <col min="13341" max="13341" width="7.140625" style="16" customWidth="1"/>
    <col min="13342" max="13342" width="7.5703125" style="16" customWidth="1"/>
    <col min="13343" max="13343" width="9.140625" style="16"/>
    <col min="13344" max="13345" width="6.7109375" style="16" customWidth="1"/>
    <col min="13346" max="13346" width="8.85546875" style="16" customWidth="1"/>
    <col min="13347" max="13347" width="6.5703125" style="16" customWidth="1"/>
    <col min="13348" max="13348" width="7.140625" style="16" customWidth="1"/>
    <col min="13349" max="13349" width="7.7109375" style="16" customWidth="1"/>
    <col min="13350" max="13350" width="6" style="16" customWidth="1"/>
    <col min="13351" max="13351" width="6.85546875" style="16" customWidth="1"/>
    <col min="13352" max="13352" width="7.28515625" style="16" customWidth="1"/>
    <col min="13353" max="13353" width="7.85546875" style="16" customWidth="1"/>
    <col min="13354" max="13354" width="9.140625" style="16"/>
    <col min="13355" max="13355" width="7.7109375" style="16" customWidth="1"/>
    <col min="13356" max="13356" width="9.140625" style="16" customWidth="1"/>
    <col min="13357" max="13357" width="8" style="16" customWidth="1"/>
    <col min="13358" max="13358" width="9.140625" style="16"/>
    <col min="13359" max="13359" width="8" style="16" customWidth="1"/>
    <col min="13360" max="13360" width="11.140625" style="16" customWidth="1"/>
    <col min="13361" max="13362" width="9.140625" style="16"/>
    <col min="13363" max="13363" width="7.85546875" style="16" customWidth="1"/>
    <col min="13364" max="13364" width="9.140625" style="16"/>
    <col min="13365" max="13365" width="7.42578125" style="16" customWidth="1"/>
    <col min="13366" max="13366" width="9.140625" style="16"/>
    <col min="13367" max="13367" width="7.5703125" style="16" customWidth="1"/>
    <col min="13368" max="13368" width="9.140625" style="16"/>
    <col min="13369" max="13369" width="9.42578125" style="16" customWidth="1"/>
    <col min="13370" max="13370" width="9.140625" style="16"/>
    <col min="13371" max="13371" width="8.140625" style="16" customWidth="1"/>
    <col min="13372" max="13372" width="7.85546875" style="16" customWidth="1"/>
    <col min="13373" max="13374" width="9.140625" style="16"/>
    <col min="13375" max="13375" width="9" style="16" customWidth="1"/>
    <col min="13376" max="13376" width="7.5703125" style="16" customWidth="1"/>
    <col min="13377" max="13377" width="8" style="16" customWidth="1"/>
    <col min="13378" max="13378" width="6.28515625" style="16" customWidth="1"/>
    <col min="13379" max="13380" width="9.140625" style="16"/>
    <col min="13381" max="13381" width="8.28515625" style="16" customWidth="1"/>
    <col min="13382" max="13382" width="9.42578125" style="16" customWidth="1"/>
    <col min="13383" max="13383" width="9.140625" style="16"/>
    <col min="13384" max="13384" width="12.140625" style="16" customWidth="1"/>
    <col min="13385" max="13388" width="0" style="16" hidden="1" customWidth="1"/>
    <col min="13389" max="13568" width="9.140625" style="16"/>
    <col min="13569" max="13569" width="6.5703125" style="16" customWidth="1"/>
    <col min="13570" max="13570" width="21.5703125" style="16" customWidth="1"/>
    <col min="13571" max="13571" width="16.28515625" style="16" customWidth="1"/>
    <col min="13572" max="13572" width="20.85546875" style="16" customWidth="1"/>
    <col min="13573" max="13573" width="13.140625" style="16" customWidth="1"/>
    <col min="13574" max="13574" width="9.140625" style="16"/>
    <col min="13575" max="13575" width="12.140625" style="16" customWidth="1"/>
    <col min="13576" max="13576" width="8.140625" style="16" customWidth="1"/>
    <col min="13577" max="13577" width="7.85546875" style="16" customWidth="1"/>
    <col min="13578" max="13579" width="9.140625" style="16"/>
    <col min="13580" max="13580" width="8.5703125" style="16" customWidth="1"/>
    <col min="13581" max="13581" width="8" style="16" customWidth="1"/>
    <col min="13582" max="13582" width="7.42578125" style="16" customWidth="1"/>
    <col min="13583" max="13587" width="9.140625" style="16"/>
    <col min="13588" max="13588" width="8" style="16" customWidth="1"/>
    <col min="13589" max="13589" width="7.140625" style="16" customWidth="1"/>
    <col min="13590" max="13590" width="8.7109375" style="16" customWidth="1"/>
    <col min="13591" max="13591" width="7.5703125" style="16" customWidth="1"/>
    <col min="13592" max="13592" width="8.42578125" style="16" customWidth="1"/>
    <col min="13593" max="13593" width="8.140625" style="16" customWidth="1"/>
    <col min="13594" max="13594" width="7" style="16" customWidth="1"/>
    <col min="13595" max="13595" width="7.28515625" style="16" customWidth="1"/>
    <col min="13596" max="13596" width="9.140625" style="16"/>
    <col min="13597" max="13597" width="7.140625" style="16" customWidth="1"/>
    <col min="13598" max="13598" width="7.5703125" style="16" customWidth="1"/>
    <col min="13599" max="13599" width="9.140625" style="16"/>
    <col min="13600" max="13601" width="6.7109375" style="16" customWidth="1"/>
    <col min="13602" max="13602" width="8.85546875" style="16" customWidth="1"/>
    <col min="13603" max="13603" width="6.5703125" style="16" customWidth="1"/>
    <col min="13604" max="13604" width="7.140625" style="16" customWidth="1"/>
    <col min="13605" max="13605" width="7.7109375" style="16" customWidth="1"/>
    <col min="13606" max="13606" width="6" style="16" customWidth="1"/>
    <col min="13607" max="13607" width="6.85546875" style="16" customWidth="1"/>
    <col min="13608" max="13608" width="7.28515625" style="16" customWidth="1"/>
    <col min="13609" max="13609" width="7.85546875" style="16" customWidth="1"/>
    <col min="13610" max="13610" width="9.140625" style="16"/>
    <col min="13611" max="13611" width="7.7109375" style="16" customWidth="1"/>
    <col min="13612" max="13612" width="9.140625" style="16" customWidth="1"/>
    <col min="13613" max="13613" width="8" style="16" customWidth="1"/>
    <col min="13614" max="13614" width="9.140625" style="16"/>
    <col min="13615" max="13615" width="8" style="16" customWidth="1"/>
    <col min="13616" max="13616" width="11.140625" style="16" customWidth="1"/>
    <col min="13617" max="13618" width="9.140625" style="16"/>
    <col min="13619" max="13619" width="7.85546875" style="16" customWidth="1"/>
    <col min="13620" max="13620" width="9.140625" style="16"/>
    <col min="13621" max="13621" width="7.42578125" style="16" customWidth="1"/>
    <col min="13622" max="13622" width="9.140625" style="16"/>
    <col min="13623" max="13623" width="7.5703125" style="16" customWidth="1"/>
    <col min="13624" max="13624" width="9.140625" style="16"/>
    <col min="13625" max="13625" width="9.42578125" style="16" customWidth="1"/>
    <col min="13626" max="13626" width="9.140625" style="16"/>
    <col min="13627" max="13627" width="8.140625" style="16" customWidth="1"/>
    <col min="13628" max="13628" width="7.85546875" style="16" customWidth="1"/>
    <col min="13629" max="13630" width="9.140625" style="16"/>
    <col min="13631" max="13631" width="9" style="16" customWidth="1"/>
    <col min="13632" max="13632" width="7.5703125" style="16" customWidth="1"/>
    <col min="13633" max="13633" width="8" style="16" customWidth="1"/>
    <col min="13634" max="13634" width="6.28515625" style="16" customWidth="1"/>
    <col min="13635" max="13636" width="9.140625" style="16"/>
    <col min="13637" max="13637" width="8.28515625" style="16" customWidth="1"/>
    <col min="13638" max="13638" width="9.42578125" style="16" customWidth="1"/>
    <col min="13639" max="13639" width="9.140625" style="16"/>
    <col min="13640" max="13640" width="12.140625" style="16" customWidth="1"/>
    <col min="13641" max="13644" width="0" style="16" hidden="1" customWidth="1"/>
    <col min="13645" max="13824" width="9.140625" style="16"/>
    <col min="13825" max="13825" width="6.5703125" style="16" customWidth="1"/>
    <col min="13826" max="13826" width="21.5703125" style="16" customWidth="1"/>
    <col min="13827" max="13827" width="16.28515625" style="16" customWidth="1"/>
    <col min="13828" max="13828" width="20.85546875" style="16" customWidth="1"/>
    <col min="13829" max="13829" width="13.140625" style="16" customWidth="1"/>
    <col min="13830" max="13830" width="9.140625" style="16"/>
    <col min="13831" max="13831" width="12.140625" style="16" customWidth="1"/>
    <col min="13832" max="13832" width="8.140625" style="16" customWidth="1"/>
    <col min="13833" max="13833" width="7.85546875" style="16" customWidth="1"/>
    <col min="13834" max="13835" width="9.140625" style="16"/>
    <col min="13836" max="13836" width="8.5703125" style="16" customWidth="1"/>
    <col min="13837" max="13837" width="8" style="16" customWidth="1"/>
    <col min="13838" max="13838" width="7.42578125" style="16" customWidth="1"/>
    <col min="13839" max="13843" width="9.140625" style="16"/>
    <col min="13844" max="13844" width="8" style="16" customWidth="1"/>
    <col min="13845" max="13845" width="7.140625" style="16" customWidth="1"/>
    <col min="13846" max="13846" width="8.7109375" style="16" customWidth="1"/>
    <col min="13847" max="13847" width="7.5703125" style="16" customWidth="1"/>
    <col min="13848" max="13848" width="8.42578125" style="16" customWidth="1"/>
    <col min="13849" max="13849" width="8.140625" style="16" customWidth="1"/>
    <col min="13850" max="13850" width="7" style="16" customWidth="1"/>
    <col min="13851" max="13851" width="7.28515625" style="16" customWidth="1"/>
    <col min="13852" max="13852" width="9.140625" style="16"/>
    <col min="13853" max="13853" width="7.140625" style="16" customWidth="1"/>
    <col min="13854" max="13854" width="7.5703125" style="16" customWidth="1"/>
    <col min="13855" max="13855" width="9.140625" style="16"/>
    <col min="13856" max="13857" width="6.7109375" style="16" customWidth="1"/>
    <col min="13858" max="13858" width="8.85546875" style="16" customWidth="1"/>
    <col min="13859" max="13859" width="6.5703125" style="16" customWidth="1"/>
    <col min="13860" max="13860" width="7.140625" style="16" customWidth="1"/>
    <col min="13861" max="13861" width="7.7109375" style="16" customWidth="1"/>
    <col min="13862" max="13862" width="6" style="16" customWidth="1"/>
    <col min="13863" max="13863" width="6.85546875" style="16" customWidth="1"/>
    <col min="13864" max="13864" width="7.28515625" style="16" customWidth="1"/>
    <col min="13865" max="13865" width="7.85546875" style="16" customWidth="1"/>
    <col min="13866" max="13866" width="9.140625" style="16"/>
    <col min="13867" max="13867" width="7.7109375" style="16" customWidth="1"/>
    <col min="13868" max="13868" width="9.140625" style="16" customWidth="1"/>
    <col min="13869" max="13869" width="8" style="16" customWidth="1"/>
    <col min="13870" max="13870" width="9.140625" style="16"/>
    <col min="13871" max="13871" width="8" style="16" customWidth="1"/>
    <col min="13872" max="13872" width="11.140625" style="16" customWidth="1"/>
    <col min="13873" max="13874" width="9.140625" style="16"/>
    <col min="13875" max="13875" width="7.85546875" style="16" customWidth="1"/>
    <col min="13876" max="13876" width="9.140625" style="16"/>
    <col min="13877" max="13877" width="7.42578125" style="16" customWidth="1"/>
    <col min="13878" max="13878" width="9.140625" style="16"/>
    <col min="13879" max="13879" width="7.5703125" style="16" customWidth="1"/>
    <col min="13880" max="13880" width="9.140625" style="16"/>
    <col min="13881" max="13881" width="9.42578125" style="16" customWidth="1"/>
    <col min="13882" max="13882" width="9.140625" style="16"/>
    <col min="13883" max="13883" width="8.140625" style="16" customWidth="1"/>
    <col min="13884" max="13884" width="7.85546875" style="16" customWidth="1"/>
    <col min="13885" max="13886" width="9.140625" style="16"/>
    <col min="13887" max="13887" width="9" style="16" customWidth="1"/>
    <col min="13888" max="13888" width="7.5703125" style="16" customWidth="1"/>
    <col min="13889" max="13889" width="8" style="16" customWidth="1"/>
    <col min="13890" max="13890" width="6.28515625" style="16" customWidth="1"/>
    <col min="13891" max="13892" width="9.140625" style="16"/>
    <col min="13893" max="13893" width="8.28515625" style="16" customWidth="1"/>
    <col min="13894" max="13894" width="9.42578125" style="16" customWidth="1"/>
    <col min="13895" max="13895" width="9.140625" style="16"/>
    <col min="13896" max="13896" width="12.140625" style="16" customWidth="1"/>
    <col min="13897" max="13900" width="0" style="16" hidden="1" customWidth="1"/>
    <col min="13901" max="14080" width="9.140625" style="16"/>
    <col min="14081" max="14081" width="6.5703125" style="16" customWidth="1"/>
    <col min="14082" max="14082" width="21.5703125" style="16" customWidth="1"/>
    <col min="14083" max="14083" width="16.28515625" style="16" customWidth="1"/>
    <col min="14084" max="14084" width="20.85546875" style="16" customWidth="1"/>
    <col min="14085" max="14085" width="13.140625" style="16" customWidth="1"/>
    <col min="14086" max="14086" width="9.140625" style="16"/>
    <col min="14087" max="14087" width="12.140625" style="16" customWidth="1"/>
    <col min="14088" max="14088" width="8.140625" style="16" customWidth="1"/>
    <col min="14089" max="14089" width="7.85546875" style="16" customWidth="1"/>
    <col min="14090" max="14091" width="9.140625" style="16"/>
    <col min="14092" max="14092" width="8.5703125" style="16" customWidth="1"/>
    <col min="14093" max="14093" width="8" style="16" customWidth="1"/>
    <col min="14094" max="14094" width="7.42578125" style="16" customWidth="1"/>
    <col min="14095" max="14099" width="9.140625" style="16"/>
    <col min="14100" max="14100" width="8" style="16" customWidth="1"/>
    <col min="14101" max="14101" width="7.140625" style="16" customWidth="1"/>
    <col min="14102" max="14102" width="8.7109375" style="16" customWidth="1"/>
    <col min="14103" max="14103" width="7.5703125" style="16" customWidth="1"/>
    <col min="14104" max="14104" width="8.42578125" style="16" customWidth="1"/>
    <col min="14105" max="14105" width="8.140625" style="16" customWidth="1"/>
    <col min="14106" max="14106" width="7" style="16" customWidth="1"/>
    <col min="14107" max="14107" width="7.28515625" style="16" customWidth="1"/>
    <col min="14108" max="14108" width="9.140625" style="16"/>
    <col min="14109" max="14109" width="7.140625" style="16" customWidth="1"/>
    <col min="14110" max="14110" width="7.5703125" style="16" customWidth="1"/>
    <col min="14111" max="14111" width="9.140625" style="16"/>
    <col min="14112" max="14113" width="6.7109375" style="16" customWidth="1"/>
    <col min="14114" max="14114" width="8.85546875" style="16" customWidth="1"/>
    <col min="14115" max="14115" width="6.5703125" style="16" customWidth="1"/>
    <col min="14116" max="14116" width="7.140625" style="16" customWidth="1"/>
    <col min="14117" max="14117" width="7.7109375" style="16" customWidth="1"/>
    <col min="14118" max="14118" width="6" style="16" customWidth="1"/>
    <col min="14119" max="14119" width="6.85546875" style="16" customWidth="1"/>
    <col min="14120" max="14120" width="7.28515625" style="16" customWidth="1"/>
    <col min="14121" max="14121" width="7.85546875" style="16" customWidth="1"/>
    <col min="14122" max="14122" width="9.140625" style="16"/>
    <col min="14123" max="14123" width="7.7109375" style="16" customWidth="1"/>
    <col min="14124" max="14124" width="9.140625" style="16" customWidth="1"/>
    <col min="14125" max="14125" width="8" style="16" customWidth="1"/>
    <col min="14126" max="14126" width="9.140625" style="16"/>
    <col min="14127" max="14127" width="8" style="16" customWidth="1"/>
    <col min="14128" max="14128" width="11.140625" style="16" customWidth="1"/>
    <col min="14129" max="14130" width="9.140625" style="16"/>
    <col min="14131" max="14131" width="7.85546875" style="16" customWidth="1"/>
    <col min="14132" max="14132" width="9.140625" style="16"/>
    <col min="14133" max="14133" width="7.42578125" style="16" customWidth="1"/>
    <col min="14134" max="14134" width="9.140625" style="16"/>
    <col min="14135" max="14135" width="7.5703125" style="16" customWidth="1"/>
    <col min="14136" max="14136" width="9.140625" style="16"/>
    <col min="14137" max="14137" width="9.42578125" style="16" customWidth="1"/>
    <col min="14138" max="14138" width="9.140625" style="16"/>
    <col min="14139" max="14139" width="8.140625" style="16" customWidth="1"/>
    <col min="14140" max="14140" width="7.85546875" style="16" customWidth="1"/>
    <col min="14141" max="14142" width="9.140625" style="16"/>
    <col min="14143" max="14143" width="9" style="16" customWidth="1"/>
    <col min="14144" max="14144" width="7.5703125" style="16" customWidth="1"/>
    <col min="14145" max="14145" width="8" style="16" customWidth="1"/>
    <col min="14146" max="14146" width="6.28515625" style="16" customWidth="1"/>
    <col min="14147" max="14148" width="9.140625" style="16"/>
    <col min="14149" max="14149" width="8.28515625" style="16" customWidth="1"/>
    <col min="14150" max="14150" width="9.42578125" style="16" customWidth="1"/>
    <col min="14151" max="14151" width="9.140625" style="16"/>
    <col min="14152" max="14152" width="12.140625" style="16" customWidth="1"/>
    <col min="14153" max="14156" width="0" style="16" hidden="1" customWidth="1"/>
    <col min="14157" max="14336" width="9.140625" style="16"/>
    <col min="14337" max="14337" width="6.5703125" style="16" customWidth="1"/>
    <col min="14338" max="14338" width="21.5703125" style="16" customWidth="1"/>
    <col min="14339" max="14339" width="16.28515625" style="16" customWidth="1"/>
    <col min="14340" max="14340" width="20.85546875" style="16" customWidth="1"/>
    <col min="14341" max="14341" width="13.140625" style="16" customWidth="1"/>
    <col min="14342" max="14342" width="9.140625" style="16"/>
    <col min="14343" max="14343" width="12.140625" style="16" customWidth="1"/>
    <col min="14344" max="14344" width="8.140625" style="16" customWidth="1"/>
    <col min="14345" max="14345" width="7.85546875" style="16" customWidth="1"/>
    <col min="14346" max="14347" width="9.140625" style="16"/>
    <col min="14348" max="14348" width="8.5703125" style="16" customWidth="1"/>
    <col min="14349" max="14349" width="8" style="16" customWidth="1"/>
    <col min="14350" max="14350" width="7.42578125" style="16" customWidth="1"/>
    <col min="14351" max="14355" width="9.140625" style="16"/>
    <col min="14356" max="14356" width="8" style="16" customWidth="1"/>
    <col min="14357" max="14357" width="7.140625" style="16" customWidth="1"/>
    <col min="14358" max="14358" width="8.7109375" style="16" customWidth="1"/>
    <col min="14359" max="14359" width="7.5703125" style="16" customWidth="1"/>
    <col min="14360" max="14360" width="8.42578125" style="16" customWidth="1"/>
    <col min="14361" max="14361" width="8.140625" style="16" customWidth="1"/>
    <col min="14362" max="14362" width="7" style="16" customWidth="1"/>
    <col min="14363" max="14363" width="7.28515625" style="16" customWidth="1"/>
    <col min="14364" max="14364" width="9.140625" style="16"/>
    <col min="14365" max="14365" width="7.140625" style="16" customWidth="1"/>
    <col min="14366" max="14366" width="7.5703125" style="16" customWidth="1"/>
    <col min="14367" max="14367" width="9.140625" style="16"/>
    <col min="14368" max="14369" width="6.7109375" style="16" customWidth="1"/>
    <col min="14370" max="14370" width="8.85546875" style="16" customWidth="1"/>
    <col min="14371" max="14371" width="6.5703125" style="16" customWidth="1"/>
    <col min="14372" max="14372" width="7.140625" style="16" customWidth="1"/>
    <col min="14373" max="14373" width="7.7109375" style="16" customWidth="1"/>
    <col min="14374" max="14374" width="6" style="16" customWidth="1"/>
    <col min="14375" max="14375" width="6.85546875" style="16" customWidth="1"/>
    <col min="14376" max="14376" width="7.28515625" style="16" customWidth="1"/>
    <col min="14377" max="14377" width="7.85546875" style="16" customWidth="1"/>
    <col min="14378" max="14378" width="9.140625" style="16"/>
    <col min="14379" max="14379" width="7.7109375" style="16" customWidth="1"/>
    <col min="14380" max="14380" width="9.140625" style="16" customWidth="1"/>
    <col min="14381" max="14381" width="8" style="16" customWidth="1"/>
    <col min="14382" max="14382" width="9.140625" style="16"/>
    <col min="14383" max="14383" width="8" style="16" customWidth="1"/>
    <col min="14384" max="14384" width="11.140625" style="16" customWidth="1"/>
    <col min="14385" max="14386" width="9.140625" style="16"/>
    <col min="14387" max="14387" width="7.85546875" style="16" customWidth="1"/>
    <col min="14388" max="14388" width="9.140625" style="16"/>
    <col min="14389" max="14389" width="7.42578125" style="16" customWidth="1"/>
    <col min="14390" max="14390" width="9.140625" style="16"/>
    <col min="14391" max="14391" width="7.5703125" style="16" customWidth="1"/>
    <col min="14392" max="14392" width="9.140625" style="16"/>
    <col min="14393" max="14393" width="9.42578125" style="16" customWidth="1"/>
    <col min="14394" max="14394" width="9.140625" style="16"/>
    <col min="14395" max="14395" width="8.140625" style="16" customWidth="1"/>
    <col min="14396" max="14396" width="7.85546875" style="16" customWidth="1"/>
    <col min="14397" max="14398" width="9.140625" style="16"/>
    <col min="14399" max="14399" width="9" style="16" customWidth="1"/>
    <col min="14400" max="14400" width="7.5703125" style="16" customWidth="1"/>
    <col min="14401" max="14401" width="8" style="16" customWidth="1"/>
    <col min="14402" max="14402" width="6.28515625" style="16" customWidth="1"/>
    <col min="14403" max="14404" width="9.140625" style="16"/>
    <col min="14405" max="14405" width="8.28515625" style="16" customWidth="1"/>
    <col min="14406" max="14406" width="9.42578125" style="16" customWidth="1"/>
    <col min="14407" max="14407" width="9.140625" style="16"/>
    <col min="14408" max="14408" width="12.140625" style="16" customWidth="1"/>
    <col min="14409" max="14412" width="0" style="16" hidden="1" customWidth="1"/>
    <col min="14413" max="14592" width="9.140625" style="16"/>
    <col min="14593" max="14593" width="6.5703125" style="16" customWidth="1"/>
    <col min="14594" max="14594" width="21.5703125" style="16" customWidth="1"/>
    <col min="14595" max="14595" width="16.28515625" style="16" customWidth="1"/>
    <col min="14596" max="14596" width="20.85546875" style="16" customWidth="1"/>
    <col min="14597" max="14597" width="13.140625" style="16" customWidth="1"/>
    <col min="14598" max="14598" width="9.140625" style="16"/>
    <col min="14599" max="14599" width="12.140625" style="16" customWidth="1"/>
    <col min="14600" max="14600" width="8.140625" style="16" customWidth="1"/>
    <col min="14601" max="14601" width="7.85546875" style="16" customWidth="1"/>
    <col min="14602" max="14603" width="9.140625" style="16"/>
    <col min="14604" max="14604" width="8.5703125" style="16" customWidth="1"/>
    <col min="14605" max="14605" width="8" style="16" customWidth="1"/>
    <col min="14606" max="14606" width="7.42578125" style="16" customWidth="1"/>
    <col min="14607" max="14611" width="9.140625" style="16"/>
    <col min="14612" max="14612" width="8" style="16" customWidth="1"/>
    <col min="14613" max="14613" width="7.140625" style="16" customWidth="1"/>
    <col min="14614" max="14614" width="8.7109375" style="16" customWidth="1"/>
    <col min="14615" max="14615" width="7.5703125" style="16" customWidth="1"/>
    <col min="14616" max="14616" width="8.42578125" style="16" customWidth="1"/>
    <col min="14617" max="14617" width="8.140625" style="16" customWidth="1"/>
    <col min="14618" max="14618" width="7" style="16" customWidth="1"/>
    <col min="14619" max="14619" width="7.28515625" style="16" customWidth="1"/>
    <col min="14620" max="14620" width="9.140625" style="16"/>
    <col min="14621" max="14621" width="7.140625" style="16" customWidth="1"/>
    <col min="14622" max="14622" width="7.5703125" style="16" customWidth="1"/>
    <col min="14623" max="14623" width="9.140625" style="16"/>
    <col min="14624" max="14625" width="6.7109375" style="16" customWidth="1"/>
    <col min="14626" max="14626" width="8.85546875" style="16" customWidth="1"/>
    <col min="14627" max="14627" width="6.5703125" style="16" customWidth="1"/>
    <col min="14628" max="14628" width="7.140625" style="16" customWidth="1"/>
    <col min="14629" max="14629" width="7.7109375" style="16" customWidth="1"/>
    <col min="14630" max="14630" width="6" style="16" customWidth="1"/>
    <col min="14631" max="14631" width="6.85546875" style="16" customWidth="1"/>
    <col min="14632" max="14632" width="7.28515625" style="16" customWidth="1"/>
    <col min="14633" max="14633" width="7.85546875" style="16" customWidth="1"/>
    <col min="14634" max="14634" width="9.140625" style="16"/>
    <col min="14635" max="14635" width="7.7109375" style="16" customWidth="1"/>
    <col min="14636" max="14636" width="9.140625" style="16" customWidth="1"/>
    <col min="14637" max="14637" width="8" style="16" customWidth="1"/>
    <col min="14638" max="14638" width="9.140625" style="16"/>
    <col min="14639" max="14639" width="8" style="16" customWidth="1"/>
    <col min="14640" max="14640" width="11.140625" style="16" customWidth="1"/>
    <col min="14641" max="14642" width="9.140625" style="16"/>
    <col min="14643" max="14643" width="7.85546875" style="16" customWidth="1"/>
    <col min="14644" max="14644" width="9.140625" style="16"/>
    <col min="14645" max="14645" width="7.42578125" style="16" customWidth="1"/>
    <col min="14646" max="14646" width="9.140625" style="16"/>
    <col min="14647" max="14647" width="7.5703125" style="16" customWidth="1"/>
    <col min="14648" max="14648" width="9.140625" style="16"/>
    <col min="14649" max="14649" width="9.42578125" style="16" customWidth="1"/>
    <col min="14650" max="14650" width="9.140625" style="16"/>
    <col min="14651" max="14651" width="8.140625" style="16" customWidth="1"/>
    <col min="14652" max="14652" width="7.85546875" style="16" customWidth="1"/>
    <col min="14653" max="14654" width="9.140625" style="16"/>
    <col min="14655" max="14655" width="9" style="16" customWidth="1"/>
    <col min="14656" max="14656" width="7.5703125" style="16" customWidth="1"/>
    <col min="14657" max="14657" width="8" style="16" customWidth="1"/>
    <col min="14658" max="14658" width="6.28515625" style="16" customWidth="1"/>
    <col min="14659" max="14660" width="9.140625" style="16"/>
    <col min="14661" max="14661" width="8.28515625" style="16" customWidth="1"/>
    <col min="14662" max="14662" width="9.42578125" style="16" customWidth="1"/>
    <col min="14663" max="14663" width="9.140625" style="16"/>
    <col min="14664" max="14664" width="12.140625" style="16" customWidth="1"/>
    <col min="14665" max="14668" width="0" style="16" hidden="1" customWidth="1"/>
    <col min="14669" max="14848" width="9.140625" style="16"/>
    <col min="14849" max="14849" width="6.5703125" style="16" customWidth="1"/>
    <col min="14850" max="14850" width="21.5703125" style="16" customWidth="1"/>
    <col min="14851" max="14851" width="16.28515625" style="16" customWidth="1"/>
    <col min="14852" max="14852" width="20.85546875" style="16" customWidth="1"/>
    <col min="14853" max="14853" width="13.140625" style="16" customWidth="1"/>
    <col min="14854" max="14854" width="9.140625" style="16"/>
    <col min="14855" max="14855" width="12.140625" style="16" customWidth="1"/>
    <col min="14856" max="14856" width="8.140625" style="16" customWidth="1"/>
    <col min="14857" max="14857" width="7.85546875" style="16" customWidth="1"/>
    <col min="14858" max="14859" width="9.140625" style="16"/>
    <col min="14860" max="14860" width="8.5703125" style="16" customWidth="1"/>
    <col min="14861" max="14861" width="8" style="16" customWidth="1"/>
    <col min="14862" max="14862" width="7.42578125" style="16" customWidth="1"/>
    <col min="14863" max="14867" width="9.140625" style="16"/>
    <col min="14868" max="14868" width="8" style="16" customWidth="1"/>
    <col min="14869" max="14869" width="7.140625" style="16" customWidth="1"/>
    <col min="14870" max="14870" width="8.7109375" style="16" customWidth="1"/>
    <col min="14871" max="14871" width="7.5703125" style="16" customWidth="1"/>
    <col min="14872" max="14872" width="8.42578125" style="16" customWidth="1"/>
    <col min="14873" max="14873" width="8.140625" style="16" customWidth="1"/>
    <col min="14874" max="14874" width="7" style="16" customWidth="1"/>
    <col min="14875" max="14875" width="7.28515625" style="16" customWidth="1"/>
    <col min="14876" max="14876" width="9.140625" style="16"/>
    <col min="14877" max="14877" width="7.140625" style="16" customWidth="1"/>
    <col min="14878" max="14878" width="7.5703125" style="16" customWidth="1"/>
    <col min="14879" max="14879" width="9.140625" style="16"/>
    <col min="14880" max="14881" width="6.7109375" style="16" customWidth="1"/>
    <col min="14882" max="14882" width="8.85546875" style="16" customWidth="1"/>
    <col min="14883" max="14883" width="6.5703125" style="16" customWidth="1"/>
    <col min="14884" max="14884" width="7.140625" style="16" customWidth="1"/>
    <col min="14885" max="14885" width="7.7109375" style="16" customWidth="1"/>
    <col min="14886" max="14886" width="6" style="16" customWidth="1"/>
    <col min="14887" max="14887" width="6.85546875" style="16" customWidth="1"/>
    <col min="14888" max="14888" width="7.28515625" style="16" customWidth="1"/>
    <col min="14889" max="14889" width="7.85546875" style="16" customWidth="1"/>
    <col min="14890" max="14890" width="9.140625" style="16"/>
    <col min="14891" max="14891" width="7.7109375" style="16" customWidth="1"/>
    <col min="14892" max="14892" width="9.140625" style="16" customWidth="1"/>
    <col min="14893" max="14893" width="8" style="16" customWidth="1"/>
    <col min="14894" max="14894" width="9.140625" style="16"/>
    <col min="14895" max="14895" width="8" style="16" customWidth="1"/>
    <col min="14896" max="14896" width="11.140625" style="16" customWidth="1"/>
    <col min="14897" max="14898" width="9.140625" style="16"/>
    <col min="14899" max="14899" width="7.85546875" style="16" customWidth="1"/>
    <col min="14900" max="14900" width="9.140625" style="16"/>
    <col min="14901" max="14901" width="7.42578125" style="16" customWidth="1"/>
    <col min="14902" max="14902" width="9.140625" style="16"/>
    <col min="14903" max="14903" width="7.5703125" style="16" customWidth="1"/>
    <col min="14904" max="14904" width="9.140625" style="16"/>
    <col min="14905" max="14905" width="9.42578125" style="16" customWidth="1"/>
    <col min="14906" max="14906" width="9.140625" style="16"/>
    <col min="14907" max="14907" width="8.140625" style="16" customWidth="1"/>
    <col min="14908" max="14908" width="7.85546875" style="16" customWidth="1"/>
    <col min="14909" max="14910" width="9.140625" style="16"/>
    <col min="14911" max="14911" width="9" style="16" customWidth="1"/>
    <col min="14912" max="14912" width="7.5703125" style="16" customWidth="1"/>
    <col min="14913" max="14913" width="8" style="16" customWidth="1"/>
    <col min="14914" max="14914" width="6.28515625" style="16" customWidth="1"/>
    <col min="14915" max="14916" width="9.140625" style="16"/>
    <col min="14917" max="14917" width="8.28515625" style="16" customWidth="1"/>
    <col min="14918" max="14918" width="9.42578125" style="16" customWidth="1"/>
    <col min="14919" max="14919" width="9.140625" style="16"/>
    <col min="14920" max="14920" width="12.140625" style="16" customWidth="1"/>
    <col min="14921" max="14924" width="0" style="16" hidden="1" customWidth="1"/>
    <col min="14925" max="15104" width="9.140625" style="16"/>
    <col min="15105" max="15105" width="6.5703125" style="16" customWidth="1"/>
    <col min="15106" max="15106" width="21.5703125" style="16" customWidth="1"/>
    <col min="15107" max="15107" width="16.28515625" style="16" customWidth="1"/>
    <col min="15108" max="15108" width="20.85546875" style="16" customWidth="1"/>
    <col min="15109" max="15109" width="13.140625" style="16" customWidth="1"/>
    <col min="15110" max="15110" width="9.140625" style="16"/>
    <col min="15111" max="15111" width="12.140625" style="16" customWidth="1"/>
    <col min="15112" max="15112" width="8.140625" style="16" customWidth="1"/>
    <col min="15113" max="15113" width="7.85546875" style="16" customWidth="1"/>
    <col min="15114" max="15115" width="9.140625" style="16"/>
    <col min="15116" max="15116" width="8.5703125" style="16" customWidth="1"/>
    <col min="15117" max="15117" width="8" style="16" customWidth="1"/>
    <col min="15118" max="15118" width="7.42578125" style="16" customWidth="1"/>
    <col min="15119" max="15123" width="9.140625" style="16"/>
    <col min="15124" max="15124" width="8" style="16" customWidth="1"/>
    <col min="15125" max="15125" width="7.140625" style="16" customWidth="1"/>
    <col min="15126" max="15126" width="8.7109375" style="16" customWidth="1"/>
    <col min="15127" max="15127" width="7.5703125" style="16" customWidth="1"/>
    <col min="15128" max="15128" width="8.42578125" style="16" customWidth="1"/>
    <col min="15129" max="15129" width="8.140625" style="16" customWidth="1"/>
    <col min="15130" max="15130" width="7" style="16" customWidth="1"/>
    <col min="15131" max="15131" width="7.28515625" style="16" customWidth="1"/>
    <col min="15132" max="15132" width="9.140625" style="16"/>
    <col min="15133" max="15133" width="7.140625" style="16" customWidth="1"/>
    <col min="15134" max="15134" width="7.5703125" style="16" customWidth="1"/>
    <col min="15135" max="15135" width="9.140625" style="16"/>
    <col min="15136" max="15137" width="6.7109375" style="16" customWidth="1"/>
    <col min="15138" max="15138" width="8.85546875" style="16" customWidth="1"/>
    <col min="15139" max="15139" width="6.5703125" style="16" customWidth="1"/>
    <col min="15140" max="15140" width="7.140625" style="16" customWidth="1"/>
    <col min="15141" max="15141" width="7.7109375" style="16" customWidth="1"/>
    <col min="15142" max="15142" width="6" style="16" customWidth="1"/>
    <col min="15143" max="15143" width="6.85546875" style="16" customWidth="1"/>
    <col min="15144" max="15144" width="7.28515625" style="16" customWidth="1"/>
    <col min="15145" max="15145" width="7.85546875" style="16" customWidth="1"/>
    <col min="15146" max="15146" width="9.140625" style="16"/>
    <col min="15147" max="15147" width="7.7109375" style="16" customWidth="1"/>
    <col min="15148" max="15148" width="9.140625" style="16" customWidth="1"/>
    <col min="15149" max="15149" width="8" style="16" customWidth="1"/>
    <col min="15150" max="15150" width="9.140625" style="16"/>
    <col min="15151" max="15151" width="8" style="16" customWidth="1"/>
    <col min="15152" max="15152" width="11.140625" style="16" customWidth="1"/>
    <col min="15153" max="15154" width="9.140625" style="16"/>
    <col min="15155" max="15155" width="7.85546875" style="16" customWidth="1"/>
    <col min="15156" max="15156" width="9.140625" style="16"/>
    <col min="15157" max="15157" width="7.42578125" style="16" customWidth="1"/>
    <col min="15158" max="15158" width="9.140625" style="16"/>
    <col min="15159" max="15159" width="7.5703125" style="16" customWidth="1"/>
    <col min="15160" max="15160" width="9.140625" style="16"/>
    <col min="15161" max="15161" width="9.42578125" style="16" customWidth="1"/>
    <col min="15162" max="15162" width="9.140625" style="16"/>
    <col min="15163" max="15163" width="8.140625" style="16" customWidth="1"/>
    <col min="15164" max="15164" width="7.85546875" style="16" customWidth="1"/>
    <col min="15165" max="15166" width="9.140625" style="16"/>
    <col min="15167" max="15167" width="9" style="16" customWidth="1"/>
    <col min="15168" max="15168" width="7.5703125" style="16" customWidth="1"/>
    <col min="15169" max="15169" width="8" style="16" customWidth="1"/>
    <col min="15170" max="15170" width="6.28515625" style="16" customWidth="1"/>
    <col min="15171" max="15172" width="9.140625" style="16"/>
    <col min="15173" max="15173" width="8.28515625" style="16" customWidth="1"/>
    <col min="15174" max="15174" width="9.42578125" style="16" customWidth="1"/>
    <col min="15175" max="15175" width="9.140625" style="16"/>
    <col min="15176" max="15176" width="12.140625" style="16" customWidth="1"/>
    <col min="15177" max="15180" width="0" style="16" hidden="1" customWidth="1"/>
    <col min="15181" max="15360" width="9.140625" style="16"/>
    <col min="15361" max="15361" width="6.5703125" style="16" customWidth="1"/>
    <col min="15362" max="15362" width="21.5703125" style="16" customWidth="1"/>
    <col min="15363" max="15363" width="16.28515625" style="16" customWidth="1"/>
    <col min="15364" max="15364" width="20.85546875" style="16" customWidth="1"/>
    <col min="15365" max="15365" width="13.140625" style="16" customWidth="1"/>
    <col min="15366" max="15366" width="9.140625" style="16"/>
    <col min="15367" max="15367" width="12.140625" style="16" customWidth="1"/>
    <col min="15368" max="15368" width="8.140625" style="16" customWidth="1"/>
    <col min="15369" max="15369" width="7.85546875" style="16" customWidth="1"/>
    <col min="15370" max="15371" width="9.140625" style="16"/>
    <col min="15372" max="15372" width="8.5703125" style="16" customWidth="1"/>
    <col min="15373" max="15373" width="8" style="16" customWidth="1"/>
    <col min="15374" max="15374" width="7.42578125" style="16" customWidth="1"/>
    <col min="15375" max="15379" width="9.140625" style="16"/>
    <col min="15380" max="15380" width="8" style="16" customWidth="1"/>
    <col min="15381" max="15381" width="7.140625" style="16" customWidth="1"/>
    <col min="15382" max="15382" width="8.7109375" style="16" customWidth="1"/>
    <col min="15383" max="15383" width="7.5703125" style="16" customWidth="1"/>
    <col min="15384" max="15384" width="8.42578125" style="16" customWidth="1"/>
    <col min="15385" max="15385" width="8.140625" style="16" customWidth="1"/>
    <col min="15386" max="15386" width="7" style="16" customWidth="1"/>
    <col min="15387" max="15387" width="7.28515625" style="16" customWidth="1"/>
    <col min="15388" max="15388" width="9.140625" style="16"/>
    <col min="15389" max="15389" width="7.140625" style="16" customWidth="1"/>
    <col min="15390" max="15390" width="7.5703125" style="16" customWidth="1"/>
    <col min="15391" max="15391" width="9.140625" style="16"/>
    <col min="15392" max="15393" width="6.7109375" style="16" customWidth="1"/>
    <col min="15394" max="15394" width="8.85546875" style="16" customWidth="1"/>
    <col min="15395" max="15395" width="6.5703125" style="16" customWidth="1"/>
    <col min="15396" max="15396" width="7.140625" style="16" customWidth="1"/>
    <col min="15397" max="15397" width="7.7109375" style="16" customWidth="1"/>
    <col min="15398" max="15398" width="6" style="16" customWidth="1"/>
    <col min="15399" max="15399" width="6.85546875" style="16" customWidth="1"/>
    <col min="15400" max="15400" width="7.28515625" style="16" customWidth="1"/>
    <col min="15401" max="15401" width="7.85546875" style="16" customWidth="1"/>
    <col min="15402" max="15402" width="9.140625" style="16"/>
    <col min="15403" max="15403" width="7.7109375" style="16" customWidth="1"/>
    <col min="15404" max="15404" width="9.140625" style="16" customWidth="1"/>
    <col min="15405" max="15405" width="8" style="16" customWidth="1"/>
    <col min="15406" max="15406" width="9.140625" style="16"/>
    <col min="15407" max="15407" width="8" style="16" customWidth="1"/>
    <col min="15408" max="15408" width="11.140625" style="16" customWidth="1"/>
    <col min="15409" max="15410" width="9.140625" style="16"/>
    <col min="15411" max="15411" width="7.85546875" style="16" customWidth="1"/>
    <col min="15412" max="15412" width="9.140625" style="16"/>
    <col min="15413" max="15413" width="7.42578125" style="16" customWidth="1"/>
    <col min="15414" max="15414" width="9.140625" style="16"/>
    <col min="15415" max="15415" width="7.5703125" style="16" customWidth="1"/>
    <col min="15416" max="15416" width="9.140625" style="16"/>
    <col min="15417" max="15417" width="9.42578125" style="16" customWidth="1"/>
    <col min="15418" max="15418" width="9.140625" style="16"/>
    <col min="15419" max="15419" width="8.140625" style="16" customWidth="1"/>
    <col min="15420" max="15420" width="7.85546875" style="16" customWidth="1"/>
    <col min="15421" max="15422" width="9.140625" style="16"/>
    <col min="15423" max="15423" width="9" style="16" customWidth="1"/>
    <col min="15424" max="15424" width="7.5703125" style="16" customWidth="1"/>
    <col min="15425" max="15425" width="8" style="16" customWidth="1"/>
    <col min="15426" max="15426" width="6.28515625" style="16" customWidth="1"/>
    <col min="15427" max="15428" width="9.140625" style="16"/>
    <col min="15429" max="15429" width="8.28515625" style="16" customWidth="1"/>
    <col min="15430" max="15430" width="9.42578125" style="16" customWidth="1"/>
    <col min="15431" max="15431" width="9.140625" style="16"/>
    <col min="15432" max="15432" width="12.140625" style="16" customWidth="1"/>
    <col min="15433" max="15436" width="0" style="16" hidden="1" customWidth="1"/>
    <col min="15437" max="15616" width="9.140625" style="16"/>
    <col min="15617" max="15617" width="6.5703125" style="16" customWidth="1"/>
    <col min="15618" max="15618" width="21.5703125" style="16" customWidth="1"/>
    <col min="15619" max="15619" width="16.28515625" style="16" customWidth="1"/>
    <col min="15620" max="15620" width="20.85546875" style="16" customWidth="1"/>
    <col min="15621" max="15621" width="13.140625" style="16" customWidth="1"/>
    <col min="15622" max="15622" width="9.140625" style="16"/>
    <col min="15623" max="15623" width="12.140625" style="16" customWidth="1"/>
    <col min="15624" max="15624" width="8.140625" style="16" customWidth="1"/>
    <col min="15625" max="15625" width="7.85546875" style="16" customWidth="1"/>
    <col min="15626" max="15627" width="9.140625" style="16"/>
    <col min="15628" max="15628" width="8.5703125" style="16" customWidth="1"/>
    <col min="15629" max="15629" width="8" style="16" customWidth="1"/>
    <col min="15630" max="15630" width="7.42578125" style="16" customWidth="1"/>
    <col min="15631" max="15635" width="9.140625" style="16"/>
    <col min="15636" max="15636" width="8" style="16" customWidth="1"/>
    <col min="15637" max="15637" width="7.140625" style="16" customWidth="1"/>
    <col min="15638" max="15638" width="8.7109375" style="16" customWidth="1"/>
    <col min="15639" max="15639" width="7.5703125" style="16" customWidth="1"/>
    <col min="15640" max="15640" width="8.42578125" style="16" customWidth="1"/>
    <col min="15641" max="15641" width="8.140625" style="16" customWidth="1"/>
    <col min="15642" max="15642" width="7" style="16" customWidth="1"/>
    <col min="15643" max="15643" width="7.28515625" style="16" customWidth="1"/>
    <col min="15644" max="15644" width="9.140625" style="16"/>
    <col min="15645" max="15645" width="7.140625" style="16" customWidth="1"/>
    <col min="15646" max="15646" width="7.5703125" style="16" customWidth="1"/>
    <col min="15647" max="15647" width="9.140625" style="16"/>
    <col min="15648" max="15649" width="6.7109375" style="16" customWidth="1"/>
    <col min="15650" max="15650" width="8.85546875" style="16" customWidth="1"/>
    <col min="15651" max="15651" width="6.5703125" style="16" customWidth="1"/>
    <col min="15652" max="15652" width="7.140625" style="16" customWidth="1"/>
    <col min="15653" max="15653" width="7.7109375" style="16" customWidth="1"/>
    <col min="15654" max="15654" width="6" style="16" customWidth="1"/>
    <col min="15655" max="15655" width="6.85546875" style="16" customWidth="1"/>
    <col min="15656" max="15656" width="7.28515625" style="16" customWidth="1"/>
    <col min="15657" max="15657" width="7.85546875" style="16" customWidth="1"/>
    <col min="15658" max="15658" width="9.140625" style="16"/>
    <col min="15659" max="15659" width="7.7109375" style="16" customWidth="1"/>
    <col min="15660" max="15660" width="9.140625" style="16" customWidth="1"/>
    <col min="15661" max="15661" width="8" style="16" customWidth="1"/>
    <col min="15662" max="15662" width="9.140625" style="16"/>
    <col min="15663" max="15663" width="8" style="16" customWidth="1"/>
    <col min="15664" max="15664" width="11.140625" style="16" customWidth="1"/>
    <col min="15665" max="15666" width="9.140625" style="16"/>
    <col min="15667" max="15667" width="7.85546875" style="16" customWidth="1"/>
    <col min="15668" max="15668" width="9.140625" style="16"/>
    <col min="15669" max="15669" width="7.42578125" style="16" customWidth="1"/>
    <col min="15670" max="15670" width="9.140625" style="16"/>
    <col min="15671" max="15671" width="7.5703125" style="16" customWidth="1"/>
    <col min="15672" max="15672" width="9.140625" style="16"/>
    <col min="15673" max="15673" width="9.42578125" style="16" customWidth="1"/>
    <col min="15674" max="15674" width="9.140625" style="16"/>
    <col min="15675" max="15675" width="8.140625" style="16" customWidth="1"/>
    <col min="15676" max="15676" width="7.85546875" style="16" customWidth="1"/>
    <col min="15677" max="15678" width="9.140625" style="16"/>
    <col min="15679" max="15679" width="9" style="16" customWidth="1"/>
    <col min="15680" max="15680" width="7.5703125" style="16" customWidth="1"/>
    <col min="15681" max="15681" width="8" style="16" customWidth="1"/>
    <col min="15682" max="15682" width="6.28515625" style="16" customWidth="1"/>
    <col min="15683" max="15684" width="9.140625" style="16"/>
    <col min="15685" max="15685" width="8.28515625" style="16" customWidth="1"/>
    <col min="15686" max="15686" width="9.42578125" style="16" customWidth="1"/>
    <col min="15687" max="15687" width="9.140625" style="16"/>
    <col min="15688" max="15688" width="12.140625" style="16" customWidth="1"/>
    <col min="15689" max="15692" width="0" style="16" hidden="1" customWidth="1"/>
    <col min="15693" max="15872" width="9.140625" style="16"/>
    <col min="15873" max="15873" width="6.5703125" style="16" customWidth="1"/>
    <col min="15874" max="15874" width="21.5703125" style="16" customWidth="1"/>
    <col min="15875" max="15875" width="16.28515625" style="16" customWidth="1"/>
    <col min="15876" max="15876" width="20.85546875" style="16" customWidth="1"/>
    <col min="15877" max="15877" width="13.140625" style="16" customWidth="1"/>
    <col min="15878" max="15878" width="9.140625" style="16"/>
    <col min="15879" max="15879" width="12.140625" style="16" customWidth="1"/>
    <col min="15880" max="15880" width="8.140625" style="16" customWidth="1"/>
    <col min="15881" max="15881" width="7.85546875" style="16" customWidth="1"/>
    <col min="15882" max="15883" width="9.140625" style="16"/>
    <col min="15884" max="15884" width="8.5703125" style="16" customWidth="1"/>
    <col min="15885" max="15885" width="8" style="16" customWidth="1"/>
    <col min="15886" max="15886" width="7.42578125" style="16" customWidth="1"/>
    <col min="15887" max="15891" width="9.140625" style="16"/>
    <col min="15892" max="15892" width="8" style="16" customWidth="1"/>
    <col min="15893" max="15893" width="7.140625" style="16" customWidth="1"/>
    <col min="15894" max="15894" width="8.7109375" style="16" customWidth="1"/>
    <col min="15895" max="15895" width="7.5703125" style="16" customWidth="1"/>
    <col min="15896" max="15896" width="8.42578125" style="16" customWidth="1"/>
    <col min="15897" max="15897" width="8.140625" style="16" customWidth="1"/>
    <col min="15898" max="15898" width="7" style="16" customWidth="1"/>
    <col min="15899" max="15899" width="7.28515625" style="16" customWidth="1"/>
    <col min="15900" max="15900" width="9.140625" style="16"/>
    <col min="15901" max="15901" width="7.140625" style="16" customWidth="1"/>
    <col min="15902" max="15902" width="7.5703125" style="16" customWidth="1"/>
    <col min="15903" max="15903" width="9.140625" style="16"/>
    <col min="15904" max="15905" width="6.7109375" style="16" customWidth="1"/>
    <col min="15906" max="15906" width="8.85546875" style="16" customWidth="1"/>
    <col min="15907" max="15907" width="6.5703125" style="16" customWidth="1"/>
    <col min="15908" max="15908" width="7.140625" style="16" customWidth="1"/>
    <col min="15909" max="15909" width="7.7109375" style="16" customWidth="1"/>
    <col min="15910" max="15910" width="6" style="16" customWidth="1"/>
    <col min="15911" max="15911" width="6.85546875" style="16" customWidth="1"/>
    <col min="15912" max="15912" width="7.28515625" style="16" customWidth="1"/>
    <col min="15913" max="15913" width="7.85546875" style="16" customWidth="1"/>
    <col min="15914" max="15914" width="9.140625" style="16"/>
    <col min="15915" max="15915" width="7.7109375" style="16" customWidth="1"/>
    <col min="15916" max="15916" width="9.140625" style="16" customWidth="1"/>
    <col min="15917" max="15917" width="8" style="16" customWidth="1"/>
    <col min="15918" max="15918" width="9.140625" style="16"/>
    <col min="15919" max="15919" width="8" style="16" customWidth="1"/>
    <col min="15920" max="15920" width="11.140625" style="16" customWidth="1"/>
    <col min="15921" max="15922" width="9.140625" style="16"/>
    <col min="15923" max="15923" width="7.85546875" style="16" customWidth="1"/>
    <col min="15924" max="15924" width="9.140625" style="16"/>
    <col min="15925" max="15925" width="7.42578125" style="16" customWidth="1"/>
    <col min="15926" max="15926" width="9.140625" style="16"/>
    <col min="15927" max="15927" width="7.5703125" style="16" customWidth="1"/>
    <col min="15928" max="15928" width="9.140625" style="16"/>
    <col min="15929" max="15929" width="9.42578125" style="16" customWidth="1"/>
    <col min="15930" max="15930" width="9.140625" style="16"/>
    <col min="15931" max="15931" width="8.140625" style="16" customWidth="1"/>
    <col min="15932" max="15932" width="7.85546875" style="16" customWidth="1"/>
    <col min="15933" max="15934" width="9.140625" style="16"/>
    <col min="15935" max="15935" width="9" style="16" customWidth="1"/>
    <col min="15936" max="15936" width="7.5703125" style="16" customWidth="1"/>
    <col min="15937" max="15937" width="8" style="16" customWidth="1"/>
    <col min="15938" max="15938" width="6.28515625" style="16" customWidth="1"/>
    <col min="15939" max="15940" width="9.140625" style="16"/>
    <col min="15941" max="15941" width="8.28515625" style="16" customWidth="1"/>
    <col min="15942" max="15942" width="9.42578125" style="16" customWidth="1"/>
    <col min="15943" max="15943" width="9.140625" style="16"/>
    <col min="15944" max="15944" width="12.140625" style="16" customWidth="1"/>
    <col min="15945" max="15948" width="0" style="16" hidden="1" customWidth="1"/>
    <col min="15949" max="16128" width="9.140625" style="16"/>
    <col min="16129" max="16129" width="6.5703125" style="16" customWidth="1"/>
    <col min="16130" max="16130" width="21.5703125" style="16" customWidth="1"/>
    <col min="16131" max="16131" width="16.28515625" style="16" customWidth="1"/>
    <col min="16132" max="16132" width="20.85546875" style="16" customWidth="1"/>
    <col min="16133" max="16133" width="13.140625" style="16" customWidth="1"/>
    <col min="16134" max="16134" width="9.140625" style="16"/>
    <col min="16135" max="16135" width="12.140625" style="16" customWidth="1"/>
    <col min="16136" max="16136" width="8.140625" style="16" customWidth="1"/>
    <col min="16137" max="16137" width="7.85546875" style="16" customWidth="1"/>
    <col min="16138" max="16139" width="9.140625" style="16"/>
    <col min="16140" max="16140" width="8.5703125" style="16" customWidth="1"/>
    <col min="16141" max="16141" width="8" style="16" customWidth="1"/>
    <col min="16142" max="16142" width="7.42578125" style="16" customWidth="1"/>
    <col min="16143" max="16147" width="9.140625" style="16"/>
    <col min="16148" max="16148" width="8" style="16" customWidth="1"/>
    <col min="16149" max="16149" width="7.140625" style="16" customWidth="1"/>
    <col min="16150" max="16150" width="8.7109375" style="16" customWidth="1"/>
    <col min="16151" max="16151" width="7.5703125" style="16" customWidth="1"/>
    <col min="16152" max="16152" width="8.42578125" style="16" customWidth="1"/>
    <col min="16153" max="16153" width="8.140625" style="16" customWidth="1"/>
    <col min="16154" max="16154" width="7" style="16" customWidth="1"/>
    <col min="16155" max="16155" width="7.28515625" style="16" customWidth="1"/>
    <col min="16156" max="16156" width="9.140625" style="16"/>
    <col min="16157" max="16157" width="7.140625" style="16" customWidth="1"/>
    <col min="16158" max="16158" width="7.5703125" style="16" customWidth="1"/>
    <col min="16159" max="16159" width="9.140625" style="16"/>
    <col min="16160" max="16161" width="6.7109375" style="16" customWidth="1"/>
    <col min="16162" max="16162" width="8.85546875" style="16" customWidth="1"/>
    <col min="16163" max="16163" width="6.5703125" style="16" customWidth="1"/>
    <col min="16164" max="16164" width="7.140625" style="16" customWidth="1"/>
    <col min="16165" max="16165" width="7.7109375" style="16" customWidth="1"/>
    <col min="16166" max="16166" width="6" style="16" customWidth="1"/>
    <col min="16167" max="16167" width="6.85546875" style="16" customWidth="1"/>
    <col min="16168" max="16168" width="7.28515625" style="16" customWidth="1"/>
    <col min="16169" max="16169" width="7.85546875" style="16" customWidth="1"/>
    <col min="16170" max="16170" width="9.140625" style="16"/>
    <col min="16171" max="16171" width="7.7109375" style="16" customWidth="1"/>
    <col min="16172" max="16172" width="9.140625" style="16" customWidth="1"/>
    <col min="16173" max="16173" width="8" style="16" customWidth="1"/>
    <col min="16174" max="16174" width="9.140625" style="16"/>
    <col min="16175" max="16175" width="8" style="16" customWidth="1"/>
    <col min="16176" max="16176" width="11.140625" style="16" customWidth="1"/>
    <col min="16177" max="16178" width="9.140625" style="16"/>
    <col min="16179" max="16179" width="7.85546875" style="16" customWidth="1"/>
    <col min="16180" max="16180" width="9.140625" style="16"/>
    <col min="16181" max="16181" width="7.42578125" style="16" customWidth="1"/>
    <col min="16182" max="16182" width="9.140625" style="16"/>
    <col min="16183" max="16183" width="7.5703125" style="16" customWidth="1"/>
    <col min="16184" max="16184" width="9.140625" style="16"/>
    <col min="16185" max="16185" width="9.42578125" style="16" customWidth="1"/>
    <col min="16186" max="16186" width="9.140625" style="16"/>
    <col min="16187" max="16187" width="8.140625" style="16" customWidth="1"/>
    <col min="16188" max="16188" width="7.85546875" style="16" customWidth="1"/>
    <col min="16189" max="16190" width="9.140625" style="16"/>
    <col min="16191" max="16191" width="9" style="16" customWidth="1"/>
    <col min="16192" max="16192" width="7.5703125" style="16" customWidth="1"/>
    <col min="16193" max="16193" width="8" style="16" customWidth="1"/>
    <col min="16194" max="16194" width="6.28515625" style="16" customWidth="1"/>
    <col min="16195" max="16196" width="9.140625" style="16"/>
    <col min="16197" max="16197" width="8.28515625" style="16" customWidth="1"/>
    <col min="16198" max="16198" width="9.42578125" style="16" customWidth="1"/>
    <col min="16199" max="16199" width="9.140625" style="16"/>
    <col min="16200" max="16200" width="12.140625" style="16" customWidth="1"/>
    <col min="16201" max="16204" width="0" style="16" hidden="1" customWidth="1"/>
    <col min="16205" max="16384" width="9.140625" style="16"/>
  </cols>
  <sheetData>
    <row r="1" spans="1:256" s="37" customFormat="1" ht="3" hidden="1" customHeight="1" x14ac:dyDescent="0.25">
      <c r="A1" s="127" t="s">
        <v>59</v>
      </c>
      <c r="B1" s="127"/>
      <c r="C1" s="127"/>
      <c r="D1" s="127"/>
      <c r="AA1" s="38"/>
      <c r="AO1" s="5"/>
      <c r="AP1" s="6"/>
      <c r="AQ1" s="6"/>
      <c r="AS1" s="6"/>
      <c r="AU1" s="39"/>
      <c r="AW1" s="5"/>
      <c r="BA1" s="38"/>
      <c r="BM1" s="127" t="s">
        <v>60</v>
      </c>
      <c r="BN1" s="127"/>
      <c r="BO1" s="127"/>
      <c r="BP1" s="127"/>
      <c r="BQ1" s="127"/>
      <c r="BR1" s="127"/>
      <c r="BS1" s="127"/>
      <c r="BT1" s="127"/>
    </row>
    <row r="2" spans="1:256" s="37" customFormat="1" ht="26.25" hidden="1" customHeight="1" x14ac:dyDescent="0.25">
      <c r="A2" s="128" t="s">
        <v>79</v>
      </c>
      <c r="B2" s="128"/>
      <c r="C2" s="128"/>
      <c r="D2" s="128"/>
      <c r="AA2" s="38"/>
      <c r="AO2" s="5"/>
      <c r="AP2" s="6"/>
      <c r="AQ2" s="6"/>
      <c r="AS2" s="6"/>
      <c r="AU2" s="39"/>
      <c r="AW2" s="5"/>
      <c r="BA2" s="38"/>
      <c r="BM2" s="128" t="s">
        <v>79</v>
      </c>
      <c r="BN2" s="128"/>
      <c r="BO2" s="128"/>
      <c r="BP2" s="128"/>
      <c r="BQ2" s="128"/>
      <c r="BR2" s="128"/>
      <c r="BS2" s="128"/>
      <c r="BT2" s="128"/>
    </row>
    <row r="3" spans="1:256" s="37" customFormat="1" ht="18.75" hidden="1" customHeight="1" x14ac:dyDescent="0.25">
      <c r="A3" s="128" t="s">
        <v>80</v>
      </c>
      <c r="B3" s="128"/>
      <c r="C3" s="128"/>
      <c r="D3" s="128"/>
      <c r="AA3" s="38"/>
      <c r="AI3" s="40"/>
      <c r="AO3" s="5"/>
      <c r="AP3" s="6"/>
      <c r="AQ3" s="6"/>
      <c r="AS3" s="6"/>
      <c r="AU3" s="39"/>
      <c r="AW3" s="5"/>
      <c r="BA3" s="38"/>
      <c r="BM3" s="128" t="s">
        <v>74</v>
      </c>
      <c r="BN3" s="128"/>
      <c r="BO3" s="128"/>
      <c r="BP3" s="128"/>
      <c r="BQ3" s="128"/>
      <c r="BR3" s="128"/>
      <c r="BS3" s="128"/>
      <c r="BT3" s="128"/>
    </row>
    <row r="4" spans="1:256" s="37" customFormat="1" ht="31.5" hidden="1" customHeight="1" x14ac:dyDescent="0.25">
      <c r="A4" s="128" t="s">
        <v>61</v>
      </c>
      <c r="B4" s="128"/>
      <c r="C4" s="128"/>
      <c r="D4" s="128"/>
      <c r="AA4" s="38"/>
      <c r="AI4" s="40"/>
      <c r="AO4" s="5"/>
      <c r="AP4" s="6"/>
      <c r="AQ4" s="6"/>
      <c r="AS4" s="6"/>
      <c r="AU4" s="39"/>
      <c r="AW4" s="5"/>
      <c r="BA4" s="38"/>
      <c r="BM4" s="128" t="s">
        <v>81</v>
      </c>
      <c r="BN4" s="128"/>
      <c r="BO4" s="128"/>
      <c r="BP4" s="128"/>
      <c r="BQ4" s="128"/>
      <c r="BR4" s="128"/>
      <c r="BS4" s="128"/>
      <c r="BT4" s="128"/>
    </row>
    <row r="5" spans="1:256" s="37" customFormat="1" ht="23.25" hidden="1" customHeight="1" x14ac:dyDescent="0.25">
      <c r="A5" s="128" t="s">
        <v>82</v>
      </c>
      <c r="B5" s="128"/>
      <c r="C5" s="128"/>
      <c r="D5" s="128"/>
      <c r="AA5" s="38"/>
      <c r="AO5" s="5"/>
      <c r="AP5" s="6"/>
      <c r="AQ5" s="6"/>
      <c r="AS5" s="6"/>
      <c r="AU5" s="39"/>
      <c r="AW5" s="5"/>
      <c r="BA5" s="38"/>
      <c r="BM5" s="128" t="s">
        <v>83</v>
      </c>
      <c r="BN5" s="128"/>
      <c r="BO5" s="128"/>
      <c r="BP5" s="128"/>
      <c r="BQ5" s="128"/>
      <c r="BR5" s="128"/>
      <c r="BS5" s="128"/>
      <c r="BT5" s="128"/>
    </row>
    <row r="6" spans="1:256" ht="23.25" hidden="1" customHeight="1" x14ac:dyDescent="0.25">
      <c r="AO6" s="7"/>
      <c r="AP6" s="8"/>
      <c r="AQ6" s="8"/>
      <c r="AS6" s="8"/>
    </row>
    <row r="7" spans="1:256" ht="15.75" hidden="1" customHeight="1" x14ac:dyDescent="0.25">
      <c r="AO7" s="7"/>
      <c r="AP7" s="8"/>
      <c r="AQ7" s="8"/>
      <c r="AS7" s="8"/>
    </row>
    <row r="8" spans="1:256" ht="35.25" customHeight="1" x14ac:dyDescent="0.25">
      <c r="AO8" s="7"/>
      <c r="AP8" s="8"/>
      <c r="AQ8" s="8"/>
      <c r="AS8" s="8"/>
    </row>
    <row r="9" spans="1:256" ht="23.25" customHeight="1" x14ac:dyDescent="0.25">
      <c r="B9" s="136" t="s">
        <v>190</v>
      </c>
      <c r="C9" s="136"/>
      <c r="D9" s="136"/>
      <c r="E9" s="136"/>
      <c r="F9" s="136"/>
      <c r="G9" s="136"/>
      <c r="H9" s="136"/>
      <c r="I9" s="136"/>
      <c r="J9" s="136"/>
      <c r="K9" s="136"/>
      <c r="L9" s="43"/>
      <c r="M9" s="43"/>
      <c r="AA9" s="44"/>
      <c r="AB9" s="45"/>
      <c r="AP9" s="8"/>
    </row>
    <row r="10" spans="1:256" ht="27.75" customHeight="1" x14ac:dyDescent="0.25">
      <c r="B10" s="137" t="s">
        <v>191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46"/>
      <c r="M10" s="46"/>
      <c r="AP10" s="8"/>
    </row>
    <row r="11" spans="1:256" s="17" customFormat="1" ht="11.25" customHeight="1" x14ac:dyDescent="0.25">
      <c r="A11" s="47"/>
      <c r="B11" s="137" t="s">
        <v>75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48"/>
      <c r="M11" s="48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9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9"/>
      <c r="AP11" s="24"/>
      <c r="AQ11" s="47"/>
      <c r="AR11" s="47"/>
      <c r="AS11" s="47"/>
      <c r="AT11" s="47"/>
      <c r="AU11" s="50"/>
      <c r="AV11" s="47"/>
      <c r="AW11" s="9"/>
      <c r="AX11" s="47"/>
      <c r="AY11" s="47"/>
      <c r="AZ11" s="47"/>
      <c r="BA11" s="49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11.25" customHeight="1" x14ac:dyDescent="0.25">
      <c r="A12" s="47"/>
      <c r="B12" s="138" t="s">
        <v>84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43"/>
      <c r="M12" s="143"/>
      <c r="N12" s="143"/>
      <c r="O12" s="143"/>
      <c r="P12" s="143"/>
      <c r="Q12" s="1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10"/>
      <c r="AQ12" s="43"/>
      <c r="AR12" s="43"/>
      <c r="AS12" s="43"/>
      <c r="AT12" s="43"/>
      <c r="AU12" s="43"/>
      <c r="AV12" s="43"/>
      <c r="AW12" s="9"/>
      <c r="AX12" s="47"/>
      <c r="AY12" s="47"/>
      <c r="AZ12" s="47"/>
      <c r="BA12" s="49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3.75" customHeight="1" x14ac:dyDescent="0.25">
      <c r="A13" s="47"/>
      <c r="B13" s="138" t="s">
        <v>85</v>
      </c>
      <c r="C13" s="138"/>
      <c r="D13" s="138"/>
      <c r="E13" s="138"/>
      <c r="F13" s="138"/>
      <c r="G13" s="138"/>
      <c r="H13" s="138"/>
      <c r="I13" s="138"/>
      <c r="J13" s="138"/>
      <c r="K13" s="138"/>
      <c r="L13" s="48"/>
      <c r="M13" s="48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9"/>
      <c r="AP13" s="24"/>
      <c r="AQ13" s="47"/>
      <c r="AR13" s="47"/>
      <c r="AS13" s="47"/>
      <c r="AT13" s="47"/>
      <c r="AU13" s="50"/>
      <c r="AV13" s="47"/>
      <c r="AW13" s="9"/>
      <c r="AX13" s="47"/>
      <c r="AY13" s="47"/>
      <c r="AZ13" s="47"/>
      <c r="BA13" s="49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65.25" customHeight="1" x14ac:dyDescent="0.25">
      <c r="A14" s="109" t="s">
        <v>0</v>
      </c>
      <c r="B14" s="109" t="s">
        <v>1</v>
      </c>
      <c r="C14" s="109" t="s">
        <v>2</v>
      </c>
      <c r="D14" s="113" t="s">
        <v>3</v>
      </c>
      <c r="E14" s="113" t="s">
        <v>4</v>
      </c>
      <c r="F14" s="113" t="s">
        <v>5</v>
      </c>
      <c r="G14" s="113" t="s">
        <v>6</v>
      </c>
      <c r="H14" s="116" t="s">
        <v>7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29"/>
      <c r="T14" s="51"/>
      <c r="U14" s="51"/>
      <c r="V14" s="51"/>
      <c r="W14" s="51"/>
      <c r="X14" s="51"/>
      <c r="Y14" s="51"/>
      <c r="Z14" s="52"/>
      <c r="AA14" s="53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1"/>
      <c r="AQ14" s="52"/>
      <c r="AR14" s="52"/>
      <c r="AS14" s="52"/>
      <c r="AT14" s="52"/>
      <c r="AU14" s="54"/>
      <c r="AV14" s="52"/>
      <c r="AW14" s="2"/>
      <c r="AX14" s="52"/>
      <c r="AY14" s="52"/>
      <c r="AZ14" s="52"/>
      <c r="BA14" s="53"/>
      <c r="BB14" s="52"/>
      <c r="BC14" s="52"/>
      <c r="BD14" s="52"/>
      <c r="BE14" s="52"/>
      <c r="BF14" s="55"/>
      <c r="BG14" s="130" t="s">
        <v>8</v>
      </c>
      <c r="BH14" s="131"/>
      <c r="BI14" s="122" t="s">
        <v>9</v>
      </c>
      <c r="BJ14" s="122"/>
      <c r="BK14" s="109" t="s">
        <v>10</v>
      </c>
      <c r="BL14" s="122" t="s">
        <v>11</v>
      </c>
      <c r="BM14" s="122"/>
      <c r="BN14" s="122" t="s">
        <v>12</v>
      </c>
      <c r="BO14" s="122"/>
      <c r="BP14" s="109" t="s">
        <v>13</v>
      </c>
      <c r="BQ14" s="144" t="s">
        <v>65</v>
      </c>
      <c r="BR14" s="109" t="s">
        <v>14</v>
      </c>
      <c r="BS14" s="109" t="s">
        <v>15</v>
      </c>
      <c r="BT14" s="109" t="s">
        <v>16</v>
      </c>
      <c r="BU14" s="124" t="s">
        <v>66</v>
      </c>
      <c r="BV14" s="18"/>
      <c r="BW14" s="18"/>
      <c r="BX14" s="18"/>
    </row>
    <row r="15" spans="1:256" s="17" customFormat="1" ht="11.25" x14ac:dyDescent="0.25">
      <c r="A15" s="123"/>
      <c r="B15" s="123"/>
      <c r="C15" s="123"/>
      <c r="D15" s="125"/>
      <c r="E15" s="125"/>
      <c r="F15" s="125"/>
      <c r="G15" s="125"/>
      <c r="H15" s="116" t="s">
        <v>17</v>
      </c>
      <c r="I15" s="117"/>
      <c r="J15" s="117"/>
      <c r="K15" s="52"/>
      <c r="L15" s="52"/>
      <c r="M15" s="52"/>
      <c r="N15" s="52"/>
      <c r="O15" s="52"/>
      <c r="P15" s="52"/>
      <c r="Q15" s="52"/>
      <c r="R15" s="52"/>
      <c r="S15" s="56"/>
      <c r="T15" s="52"/>
      <c r="U15" s="52"/>
      <c r="V15" s="52"/>
      <c r="W15" s="52"/>
      <c r="X15" s="52"/>
      <c r="Y15" s="52"/>
      <c r="Z15" s="117" t="s">
        <v>18</v>
      </c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8"/>
      <c r="BE15" s="109" t="s">
        <v>19</v>
      </c>
      <c r="BF15" s="109" t="s">
        <v>20</v>
      </c>
      <c r="BG15" s="132"/>
      <c r="BH15" s="133"/>
      <c r="BI15" s="122"/>
      <c r="BJ15" s="122"/>
      <c r="BK15" s="123"/>
      <c r="BL15" s="122"/>
      <c r="BM15" s="122"/>
      <c r="BN15" s="122"/>
      <c r="BO15" s="122"/>
      <c r="BP15" s="123"/>
      <c r="BQ15" s="145"/>
      <c r="BR15" s="123"/>
      <c r="BS15" s="123"/>
      <c r="BT15" s="123"/>
      <c r="BU15" s="124"/>
      <c r="BV15" s="18"/>
      <c r="BW15" s="18"/>
      <c r="BX15" s="18"/>
    </row>
    <row r="16" spans="1:256" ht="33.75" x14ac:dyDescent="0.25">
      <c r="A16" s="123"/>
      <c r="B16" s="123"/>
      <c r="C16" s="123"/>
      <c r="D16" s="125"/>
      <c r="E16" s="125"/>
      <c r="F16" s="125"/>
      <c r="G16" s="125"/>
      <c r="H16" s="113" t="s">
        <v>21</v>
      </c>
      <c r="I16" s="25" t="s">
        <v>22</v>
      </c>
      <c r="J16" s="109" t="s">
        <v>23</v>
      </c>
      <c r="K16" s="109" t="s">
        <v>24</v>
      </c>
      <c r="L16" s="122" t="s">
        <v>25</v>
      </c>
      <c r="M16" s="122"/>
      <c r="N16" s="122"/>
      <c r="O16" s="122"/>
      <c r="P16" s="122" t="s">
        <v>26</v>
      </c>
      <c r="Q16" s="122"/>
      <c r="R16" s="122"/>
      <c r="S16" s="126"/>
      <c r="T16" s="117" t="s">
        <v>27</v>
      </c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8"/>
      <c r="AY16" s="122" t="s">
        <v>28</v>
      </c>
      <c r="AZ16" s="122"/>
      <c r="BA16" s="122"/>
      <c r="BB16" s="122"/>
      <c r="BC16" s="122" t="s">
        <v>29</v>
      </c>
      <c r="BD16" s="122"/>
      <c r="BE16" s="123"/>
      <c r="BF16" s="123"/>
      <c r="BG16" s="134"/>
      <c r="BH16" s="135"/>
      <c r="BI16" s="122"/>
      <c r="BJ16" s="122"/>
      <c r="BK16" s="123"/>
      <c r="BL16" s="122"/>
      <c r="BM16" s="122"/>
      <c r="BN16" s="122"/>
      <c r="BO16" s="122"/>
      <c r="BP16" s="123"/>
      <c r="BQ16" s="145"/>
      <c r="BR16" s="123"/>
      <c r="BS16" s="123"/>
      <c r="BT16" s="123"/>
      <c r="BU16" s="124"/>
      <c r="BV16" s="18"/>
      <c r="BW16" s="18"/>
      <c r="BX16" s="18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57" customFormat="1" ht="33" customHeight="1" x14ac:dyDescent="0.25">
      <c r="A17" s="123"/>
      <c r="B17" s="123"/>
      <c r="C17" s="123"/>
      <c r="D17" s="125"/>
      <c r="E17" s="125"/>
      <c r="F17" s="125"/>
      <c r="G17" s="125"/>
      <c r="H17" s="125"/>
      <c r="I17" s="113" t="s">
        <v>30</v>
      </c>
      <c r="J17" s="123"/>
      <c r="K17" s="123"/>
      <c r="L17" s="109" t="s">
        <v>31</v>
      </c>
      <c r="M17" s="109" t="s">
        <v>32</v>
      </c>
      <c r="N17" s="109" t="s">
        <v>33</v>
      </c>
      <c r="O17" s="109" t="s">
        <v>34</v>
      </c>
      <c r="P17" s="109" t="s">
        <v>35</v>
      </c>
      <c r="Q17" s="109" t="s">
        <v>36</v>
      </c>
      <c r="R17" s="109" t="s">
        <v>33</v>
      </c>
      <c r="S17" s="139" t="s">
        <v>34</v>
      </c>
      <c r="T17" s="117" t="s">
        <v>67</v>
      </c>
      <c r="U17" s="117"/>
      <c r="V17" s="118"/>
      <c r="W17" s="116" t="s">
        <v>68</v>
      </c>
      <c r="X17" s="117"/>
      <c r="Y17" s="118"/>
      <c r="Z17" s="116" t="s">
        <v>37</v>
      </c>
      <c r="AA17" s="117"/>
      <c r="AB17" s="117"/>
      <c r="AC17" s="117"/>
      <c r="AD17" s="117"/>
      <c r="AE17" s="118"/>
      <c r="AF17" s="119" t="s">
        <v>38</v>
      </c>
      <c r="AG17" s="120"/>
      <c r="AH17" s="121"/>
      <c r="AI17" s="116" t="s">
        <v>39</v>
      </c>
      <c r="AJ17" s="117"/>
      <c r="AK17" s="118"/>
      <c r="AL17" s="116" t="s">
        <v>40</v>
      </c>
      <c r="AM17" s="117"/>
      <c r="AN17" s="118"/>
      <c r="AO17" s="116" t="s">
        <v>41</v>
      </c>
      <c r="AP17" s="118"/>
      <c r="AQ17" s="122" t="s">
        <v>42</v>
      </c>
      <c r="AR17" s="122"/>
      <c r="AS17" s="122" t="s">
        <v>43</v>
      </c>
      <c r="AT17" s="122"/>
      <c r="AU17" s="122" t="s">
        <v>44</v>
      </c>
      <c r="AV17" s="122"/>
      <c r="AW17" s="116" t="s">
        <v>45</v>
      </c>
      <c r="AX17" s="118"/>
      <c r="AY17" s="113" t="s">
        <v>46</v>
      </c>
      <c r="AZ17" s="113" t="s">
        <v>47</v>
      </c>
      <c r="BA17" s="107" t="s">
        <v>48</v>
      </c>
      <c r="BB17" s="109" t="s">
        <v>49</v>
      </c>
      <c r="BC17" s="109" t="s">
        <v>50</v>
      </c>
      <c r="BD17" s="109" t="s">
        <v>51</v>
      </c>
      <c r="BE17" s="123"/>
      <c r="BF17" s="123"/>
      <c r="BG17" s="111" t="s">
        <v>52</v>
      </c>
      <c r="BH17" s="111" t="s">
        <v>51</v>
      </c>
      <c r="BI17" s="115" t="s">
        <v>53</v>
      </c>
      <c r="BJ17" s="115" t="s">
        <v>51</v>
      </c>
      <c r="BK17" s="123"/>
      <c r="BL17" s="109" t="s">
        <v>53</v>
      </c>
      <c r="BM17" s="109" t="s">
        <v>51</v>
      </c>
      <c r="BN17" s="113" t="s">
        <v>53</v>
      </c>
      <c r="BO17" s="109" t="s">
        <v>51</v>
      </c>
      <c r="BP17" s="123"/>
      <c r="BQ17" s="145"/>
      <c r="BR17" s="123"/>
      <c r="BS17" s="123"/>
      <c r="BT17" s="123"/>
      <c r="BU17" s="124"/>
      <c r="BV17" s="18"/>
      <c r="BW17" s="18"/>
      <c r="BX17" s="18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57" customFormat="1" ht="45" x14ac:dyDescent="0.25">
      <c r="A18" s="110"/>
      <c r="B18" s="110"/>
      <c r="C18" s="110"/>
      <c r="D18" s="114"/>
      <c r="E18" s="114"/>
      <c r="F18" s="114"/>
      <c r="G18" s="114"/>
      <c r="H18" s="114"/>
      <c r="I18" s="114"/>
      <c r="J18" s="110"/>
      <c r="K18" s="110"/>
      <c r="L18" s="110"/>
      <c r="M18" s="110"/>
      <c r="N18" s="110"/>
      <c r="O18" s="110"/>
      <c r="P18" s="110"/>
      <c r="Q18" s="110"/>
      <c r="R18" s="110"/>
      <c r="S18" s="140"/>
      <c r="T18" s="58" t="s">
        <v>69</v>
      </c>
      <c r="U18" s="59" t="s">
        <v>54</v>
      </c>
      <c r="V18" s="59" t="s">
        <v>49</v>
      </c>
      <c r="W18" s="59" t="s">
        <v>69</v>
      </c>
      <c r="X18" s="59" t="s">
        <v>54</v>
      </c>
      <c r="Y18" s="59" t="s">
        <v>49</v>
      </c>
      <c r="Z18" s="60" t="s">
        <v>55</v>
      </c>
      <c r="AA18" s="61" t="s">
        <v>86</v>
      </c>
      <c r="AB18" s="60" t="s">
        <v>87</v>
      </c>
      <c r="AC18" s="60" t="s">
        <v>88</v>
      </c>
      <c r="AD18" s="60" t="s">
        <v>56</v>
      </c>
      <c r="AE18" s="60" t="s">
        <v>57</v>
      </c>
      <c r="AF18" s="59" t="s">
        <v>69</v>
      </c>
      <c r="AG18" s="26" t="s">
        <v>50</v>
      </c>
      <c r="AH18" s="60" t="s">
        <v>49</v>
      </c>
      <c r="AI18" s="59" t="s">
        <v>69</v>
      </c>
      <c r="AJ18" s="26" t="s">
        <v>50</v>
      </c>
      <c r="AK18" s="62" t="s">
        <v>49</v>
      </c>
      <c r="AL18" s="59" t="s">
        <v>69</v>
      </c>
      <c r="AM18" s="26" t="s">
        <v>50</v>
      </c>
      <c r="AN18" s="62" t="s">
        <v>49</v>
      </c>
      <c r="AO18" s="26" t="s">
        <v>50</v>
      </c>
      <c r="AP18" s="26" t="s">
        <v>49</v>
      </c>
      <c r="AQ18" s="26" t="s">
        <v>50</v>
      </c>
      <c r="AR18" s="60" t="s">
        <v>49</v>
      </c>
      <c r="AS18" s="26" t="s">
        <v>50</v>
      </c>
      <c r="AT18" s="60" t="s">
        <v>49</v>
      </c>
      <c r="AU18" s="26" t="s">
        <v>50</v>
      </c>
      <c r="AV18" s="60" t="s">
        <v>49</v>
      </c>
      <c r="AW18" s="19" t="s">
        <v>58</v>
      </c>
      <c r="AX18" s="60" t="s">
        <v>49</v>
      </c>
      <c r="AY18" s="114"/>
      <c r="AZ18" s="114"/>
      <c r="BA18" s="108"/>
      <c r="BB18" s="110"/>
      <c r="BC18" s="110"/>
      <c r="BD18" s="110"/>
      <c r="BE18" s="110"/>
      <c r="BF18" s="110"/>
      <c r="BG18" s="112"/>
      <c r="BH18" s="112"/>
      <c r="BI18" s="115"/>
      <c r="BJ18" s="115"/>
      <c r="BK18" s="110"/>
      <c r="BL18" s="110"/>
      <c r="BM18" s="110"/>
      <c r="BN18" s="114"/>
      <c r="BO18" s="110"/>
      <c r="BP18" s="110"/>
      <c r="BQ18" s="146"/>
      <c r="BR18" s="110"/>
      <c r="BS18" s="110"/>
      <c r="BT18" s="110"/>
      <c r="BU18" s="124"/>
      <c r="BV18" s="18" t="s">
        <v>70</v>
      </c>
      <c r="BW18" s="18" t="s">
        <v>71</v>
      </c>
      <c r="BX18" s="18" t="s">
        <v>72</v>
      </c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8" customFormat="1" x14ac:dyDescent="0.25">
      <c r="A19" s="63">
        <v>1</v>
      </c>
      <c r="B19" s="63">
        <f t="shared" ref="B19:BM19" si="0">A19+1</f>
        <v>2</v>
      </c>
      <c r="C19" s="63">
        <f t="shared" si="0"/>
        <v>3</v>
      </c>
      <c r="D19" s="3">
        <f t="shared" si="0"/>
        <v>4</v>
      </c>
      <c r="E19" s="3">
        <f t="shared" si="0"/>
        <v>5</v>
      </c>
      <c r="F19" s="3">
        <f t="shared" si="0"/>
        <v>6</v>
      </c>
      <c r="G19" s="3">
        <f t="shared" si="0"/>
        <v>7</v>
      </c>
      <c r="H19" s="3">
        <f t="shared" si="0"/>
        <v>8</v>
      </c>
      <c r="I19" s="3">
        <f t="shared" si="0"/>
        <v>9</v>
      </c>
      <c r="J19" s="63">
        <f t="shared" si="0"/>
        <v>10</v>
      </c>
      <c r="K19" s="63">
        <f t="shared" si="0"/>
        <v>11</v>
      </c>
      <c r="L19" s="63">
        <f t="shared" si="0"/>
        <v>12</v>
      </c>
      <c r="M19" s="63">
        <f t="shared" si="0"/>
        <v>13</v>
      </c>
      <c r="N19" s="63">
        <f t="shared" si="0"/>
        <v>14</v>
      </c>
      <c r="O19" s="63">
        <f t="shared" si="0"/>
        <v>15</v>
      </c>
      <c r="P19" s="63">
        <f t="shared" si="0"/>
        <v>16</v>
      </c>
      <c r="Q19" s="63">
        <f t="shared" si="0"/>
        <v>17</v>
      </c>
      <c r="R19" s="63">
        <f t="shared" si="0"/>
        <v>18</v>
      </c>
      <c r="S19" s="64">
        <f t="shared" si="0"/>
        <v>19</v>
      </c>
      <c r="T19" s="65">
        <f t="shared" si="0"/>
        <v>20</v>
      </c>
      <c r="U19" s="63">
        <f t="shared" si="0"/>
        <v>21</v>
      </c>
      <c r="V19" s="63">
        <f t="shared" si="0"/>
        <v>22</v>
      </c>
      <c r="W19" s="63">
        <f t="shared" si="0"/>
        <v>23</v>
      </c>
      <c r="X19" s="63">
        <f t="shared" si="0"/>
        <v>24</v>
      </c>
      <c r="Y19" s="63">
        <f t="shared" si="0"/>
        <v>25</v>
      </c>
      <c r="Z19" s="63">
        <f t="shared" si="0"/>
        <v>26</v>
      </c>
      <c r="AA19" s="63">
        <f t="shared" si="0"/>
        <v>27</v>
      </c>
      <c r="AB19" s="63">
        <f t="shared" si="0"/>
        <v>28</v>
      </c>
      <c r="AC19" s="63">
        <f t="shared" si="0"/>
        <v>29</v>
      </c>
      <c r="AD19" s="63">
        <f t="shared" si="0"/>
        <v>30</v>
      </c>
      <c r="AE19" s="63">
        <f t="shared" si="0"/>
        <v>31</v>
      </c>
      <c r="AF19" s="63">
        <f t="shared" si="0"/>
        <v>32</v>
      </c>
      <c r="AG19" s="63">
        <f t="shared" si="0"/>
        <v>33</v>
      </c>
      <c r="AH19" s="63">
        <f t="shared" si="0"/>
        <v>34</v>
      </c>
      <c r="AI19" s="63">
        <f t="shared" si="0"/>
        <v>35</v>
      </c>
      <c r="AJ19" s="63">
        <f t="shared" si="0"/>
        <v>36</v>
      </c>
      <c r="AK19" s="63">
        <f t="shared" si="0"/>
        <v>37</v>
      </c>
      <c r="AL19" s="63">
        <f t="shared" si="0"/>
        <v>38</v>
      </c>
      <c r="AM19" s="63">
        <f t="shared" si="0"/>
        <v>39</v>
      </c>
      <c r="AN19" s="63">
        <f t="shared" si="0"/>
        <v>40</v>
      </c>
      <c r="AO19" s="3">
        <f t="shared" si="0"/>
        <v>41</v>
      </c>
      <c r="AP19" s="63">
        <f t="shared" si="0"/>
        <v>42</v>
      </c>
      <c r="AQ19" s="63">
        <f t="shared" si="0"/>
        <v>43</v>
      </c>
      <c r="AR19" s="63">
        <f t="shared" si="0"/>
        <v>44</v>
      </c>
      <c r="AS19" s="63">
        <f t="shared" si="0"/>
        <v>45</v>
      </c>
      <c r="AT19" s="63">
        <f t="shared" si="0"/>
        <v>46</v>
      </c>
      <c r="AU19" s="63">
        <f t="shared" si="0"/>
        <v>47</v>
      </c>
      <c r="AV19" s="63">
        <f t="shared" si="0"/>
        <v>48</v>
      </c>
      <c r="AW19" s="63">
        <f t="shared" si="0"/>
        <v>49</v>
      </c>
      <c r="AX19" s="63">
        <f t="shared" si="0"/>
        <v>50</v>
      </c>
      <c r="AY19" s="3">
        <f t="shared" si="0"/>
        <v>51</v>
      </c>
      <c r="AZ19" s="3">
        <f t="shared" si="0"/>
        <v>52</v>
      </c>
      <c r="BA19" s="3">
        <f t="shared" si="0"/>
        <v>53</v>
      </c>
      <c r="BB19" s="63">
        <f t="shared" si="0"/>
        <v>54</v>
      </c>
      <c r="BC19" s="63">
        <f t="shared" si="0"/>
        <v>55</v>
      </c>
      <c r="BD19" s="63">
        <f t="shared" si="0"/>
        <v>56</v>
      </c>
      <c r="BE19" s="63">
        <f t="shared" si="0"/>
        <v>57</v>
      </c>
      <c r="BF19" s="63">
        <f t="shared" si="0"/>
        <v>58</v>
      </c>
      <c r="BG19" s="63">
        <f t="shared" si="0"/>
        <v>59</v>
      </c>
      <c r="BH19" s="63">
        <f t="shared" si="0"/>
        <v>60</v>
      </c>
      <c r="BI19" s="63">
        <f t="shared" si="0"/>
        <v>61</v>
      </c>
      <c r="BJ19" s="63">
        <f t="shared" si="0"/>
        <v>62</v>
      </c>
      <c r="BK19" s="63">
        <f t="shared" si="0"/>
        <v>63</v>
      </c>
      <c r="BL19" s="63">
        <f t="shared" si="0"/>
        <v>64</v>
      </c>
      <c r="BM19" s="63">
        <f t="shared" si="0"/>
        <v>65</v>
      </c>
      <c r="BN19" s="3">
        <f t="shared" ref="BN19:BT19" si="1">BM19+1</f>
        <v>66</v>
      </c>
      <c r="BO19" s="63">
        <f t="shared" si="1"/>
        <v>67</v>
      </c>
      <c r="BP19" s="63">
        <f t="shared" si="1"/>
        <v>68</v>
      </c>
      <c r="BQ19" s="63">
        <f t="shared" si="1"/>
        <v>69</v>
      </c>
      <c r="BR19" s="63">
        <f t="shared" si="1"/>
        <v>70</v>
      </c>
      <c r="BS19" s="63">
        <f t="shared" si="1"/>
        <v>71</v>
      </c>
      <c r="BT19" s="63">
        <f t="shared" si="1"/>
        <v>72</v>
      </c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8" customFormat="1" ht="51" x14ac:dyDescent="0.25">
      <c r="A20" s="3">
        <v>1</v>
      </c>
      <c r="B20" s="66" t="s">
        <v>89</v>
      </c>
      <c r="C20" s="67" t="s">
        <v>90</v>
      </c>
      <c r="D20" s="22" t="s">
        <v>91</v>
      </c>
      <c r="E20" s="22" t="s">
        <v>92</v>
      </c>
      <c r="F20" s="66" t="s">
        <v>64</v>
      </c>
      <c r="G20" s="22" t="s">
        <v>93</v>
      </c>
      <c r="H20" s="3">
        <v>7107</v>
      </c>
      <c r="I20" s="11">
        <v>1.5</v>
      </c>
      <c r="J20" s="3">
        <f>H20*I20</f>
        <v>10661</v>
      </c>
      <c r="K20" s="3">
        <f t="shared" ref="K20:K51" si="2">ROUND(J20/18,2)</f>
        <v>592</v>
      </c>
      <c r="L20" s="27">
        <v>24</v>
      </c>
      <c r="M20" s="27">
        <v>1</v>
      </c>
      <c r="N20" s="3"/>
      <c r="O20" s="27">
        <f>SUM(L20:N20)</f>
        <v>25</v>
      </c>
      <c r="P20" s="3">
        <f>ROUND(K20*L20,2)</f>
        <v>14208</v>
      </c>
      <c r="Q20" s="3">
        <f>ROUND(K20*M20,2)</f>
        <v>592</v>
      </c>
      <c r="R20" s="3">
        <f>ROUND(N20*K20,2)</f>
        <v>0</v>
      </c>
      <c r="S20" s="68">
        <f>SUM(P20:R20)</f>
        <v>14800</v>
      </c>
      <c r="T20" s="69">
        <v>24</v>
      </c>
      <c r="U20" s="20">
        <v>0.2</v>
      </c>
      <c r="V20" s="70">
        <f>K20*T20*U20</f>
        <v>2842</v>
      </c>
      <c r="W20" s="3">
        <v>1</v>
      </c>
      <c r="X20" s="20">
        <v>0.25</v>
      </c>
      <c r="Y20" s="3">
        <f>K20*W20*X20</f>
        <v>148</v>
      </c>
      <c r="Z20" s="3">
        <v>18</v>
      </c>
      <c r="AA20" s="20">
        <v>0.1</v>
      </c>
      <c r="AB20" s="3">
        <f>K20*Z20*AA20</f>
        <v>1066</v>
      </c>
      <c r="AC20" s="3"/>
      <c r="AD20" s="20"/>
      <c r="AE20" s="3">
        <f>K20*AC20*AD20</f>
        <v>0</v>
      </c>
      <c r="AF20" s="3">
        <v>5</v>
      </c>
      <c r="AG20" s="4">
        <v>0.1</v>
      </c>
      <c r="AH20" s="3">
        <f>K20*AF20*AG20</f>
        <v>296</v>
      </c>
      <c r="AI20" s="3">
        <v>1</v>
      </c>
      <c r="AJ20" s="4">
        <v>0.1</v>
      </c>
      <c r="AK20" s="3">
        <f>K20*AI20*AJ20</f>
        <v>59</v>
      </c>
      <c r="AL20" s="3"/>
      <c r="AM20" s="4"/>
      <c r="AN20" s="3">
        <f>K20*AL20*AM20</f>
        <v>0</v>
      </c>
      <c r="AO20" s="4">
        <v>0.3</v>
      </c>
      <c r="AP20" s="3">
        <f>AO20*J20</f>
        <v>3198</v>
      </c>
      <c r="AQ20" s="4">
        <v>0.05</v>
      </c>
      <c r="AR20" s="3">
        <f>AQ20*J20</f>
        <v>533</v>
      </c>
      <c r="AS20" s="4"/>
      <c r="AT20" s="3">
        <f>AS20*J20</f>
        <v>0</v>
      </c>
      <c r="AU20" s="4"/>
      <c r="AV20" s="3">
        <f>AU20*J20</f>
        <v>0</v>
      </c>
      <c r="AW20" s="20">
        <f>ROUND(AX20/S20,2)</f>
        <v>0.55000000000000004</v>
      </c>
      <c r="AX20" s="3">
        <f t="shared" ref="AX20:AX51" si="3">AH20+AK20+AN20+AP20+AT20+AV20+AE20+AB20+V20+AR20+Y20</f>
        <v>8142</v>
      </c>
      <c r="AY20" s="20">
        <v>0.1</v>
      </c>
      <c r="AZ20" s="20">
        <v>0</v>
      </c>
      <c r="BA20" s="20">
        <f>AY20+AZ20</f>
        <v>0.1</v>
      </c>
      <c r="BB20" s="3">
        <f>BA20*S20</f>
        <v>1480</v>
      </c>
      <c r="BC20" s="11">
        <v>0.2</v>
      </c>
      <c r="BD20" s="3">
        <f>BC20*(S20+AX20+BB20)</f>
        <v>4884</v>
      </c>
      <c r="BE20" s="3">
        <v>50</v>
      </c>
      <c r="BF20" s="3">
        <f>S20+AX20+BB20+BD20+BE20</f>
        <v>29356</v>
      </c>
      <c r="BG20" s="3"/>
      <c r="BH20" s="3"/>
      <c r="BI20" s="11">
        <v>0.2</v>
      </c>
      <c r="BJ20" s="3">
        <f>(BF20+BH20)*0.2</f>
        <v>5871</v>
      </c>
      <c r="BK20" s="3">
        <f t="shared" ref="BK20:BK51" si="4">BF20+BH20+BJ20</f>
        <v>35227</v>
      </c>
      <c r="BL20" s="11">
        <v>0.7</v>
      </c>
      <c r="BM20" s="3">
        <f t="shared" ref="BM20:BM51" si="5">ROUND(BK20*BL20,2)</f>
        <v>24659</v>
      </c>
      <c r="BN20" s="11">
        <v>0.8</v>
      </c>
      <c r="BO20" s="3">
        <f t="shared" ref="BO20:BO51" si="6">ROUND(BK20*BN20,2)</f>
        <v>28182</v>
      </c>
      <c r="BP20" s="3">
        <f t="shared" ref="BP20:BP51" si="7">BK20+BM20+BO20</f>
        <v>88068</v>
      </c>
      <c r="BQ20" s="3"/>
      <c r="BR20" s="3">
        <f>(BP20+BQ20)*12</f>
        <v>1056816</v>
      </c>
      <c r="BS20" s="3">
        <f>BR20*0.1</f>
        <v>105682</v>
      </c>
      <c r="BT20" s="3">
        <f>BS20+BR20</f>
        <v>1162498</v>
      </c>
      <c r="BU20" s="8">
        <f>15279*2.5</f>
        <v>38198</v>
      </c>
      <c r="BV20" s="8">
        <f>BP20/O20*18</f>
        <v>63409</v>
      </c>
      <c r="BW20" s="8">
        <f>BU20-BV20</f>
        <v>-25211</v>
      </c>
    </row>
    <row r="21" spans="1:256" s="8" customFormat="1" ht="45" x14ac:dyDescent="0.25">
      <c r="A21" s="3">
        <v>2</v>
      </c>
      <c r="B21" s="66" t="s">
        <v>94</v>
      </c>
      <c r="C21" s="67" t="s">
        <v>95</v>
      </c>
      <c r="D21" s="22" t="s">
        <v>96</v>
      </c>
      <c r="E21" s="22" t="s">
        <v>97</v>
      </c>
      <c r="F21" s="22" t="s">
        <v>93</v>
      </c>
      <c r="G21" s="22" t="s">
        <v>93</v>
      </c>
      <c r="H21" s="3">
        <v>7107</v>
      </c>
      <c r="I21" s="11">
        <v>1.4</v>
      </c>
      <c r="J21" s="3">
        <f>H21*I21</f>
        <v>9950</v>
      </c>
      <c r="K21" s="3">
        <f t="shared" si="2"/>
        <v>553</v>
      </c>
      <c r="L21" s="27">
        <v>23</v>
      </c>
      <c r="M21" s="27">
        <v>1</v>
      </c>
      <c r="N21" s="3"/>
      <c r="O21" s="27">
        <f>SUM(L21:N21)</f>
        <v>24</v>
      </c>
      <c r="P21" s="3">
        <f>ROUND(K21*L21,2)</f>
        <v>12719</v>
      </c>
      <c r="Q21" s="3">
        <f>ROUND(K21*M21,2)</f>
        <v>553</v>
      </c>
      <c r="R21" s="3">
        <f>ROUND(N21*K21,2)</f>
        <v>0</v>
      </c>
      <c r="S21" s="68">
        <f>SUM(P21:R21)</f>
        <v>13272</v>
      </c>
      <c r="T21" s="69">
        <v>17</v>
      </c>
      <c r="U21" s="20">
        <v>0.2</v>
      </c>
      <c r="V21" s="70">
        <f>K21*T21*U21</f>
        <v>1880</v>
      </c>
      <c r="W21" s="3">
        <v>7</v>
      </c>
      <c r="X21" s="20">
        <v>0.25</v>
      </c>
      <c r="Y21" s="3">
        <f>K21*W21*X21</f>
        <v>968</v>
      </c>
      <c r="Z21" s="3">
        <v>16</v>
      </c>
      <c r="AA21" s="20">
        <v>0.1</v>
      </c>
      <c r="AB21" s="3">
        <f>K21*Z21*AA21</f>
        <v>885</v>
      </c>
      <c r="AC21" s="3"/>
      <c r="AD21" s="20"/>
      <c r="AE21" s="3">
        <f>K21*AC21*AD21</f>
        <v>0</v>
      </c>
      <c r="AF21" s="3">
        <v>0</v>
      </c>
      <c r="AG21" s="4"/>
      <c r="AH21" s="3">
        <f>K21*AF21*AG21</f>
        <v>0</v>
      </c>
      <c r="AI21" s="3">
        <v>1</v>
      </c>
      <c r="AJ21" s="4">
        <v>0.1</v>
      </c>
      <c r="AK21" s="3">
        <f>K21*AI21*AJ21</f>
        <v>55</v>
      </c>
      <c r="AL21" s="3"/>
      <c r="AM21" s="4"/>
      <c r="AN21" s="3">
        <f>K21*AL21*AM21</f>
        <v>0</v>
      </c>
      <c r="AO21" s="4">
        <v>0.3</v>
      </c>
      <c r="AP21" s="3">
        <f>AO21*J21</f>
        <v>2985</v>
      </c>
      <c r="AQ21" s="4">
        <v>0.05</v>
      </c>
      <c r="AR21" s="3">
        <f>AQ21*J21</f>
        <v>498</v>
      </c>
      <c r="AS21" s="4"/>
      <c r="AT21" s="3">
        <f>AS21*J21</f>
        <v>0</v>
      </c>
      <c r="AU21" s="4"/>
      <c r="AV21" s="3">
        <f>AU21*J21</f>
        <v>0</v>
      </c>
      <c r="AW21" s="20">
        <f>ROUND(AX21/S21,2)</f>
        <v>0.55000000000000004</v>
      </c>
      <c r="AX21" s="3">
        <f t="shared" si="3"/>
        <v>7271</v>
      </c>
      <c r="AY21" s="20">
        <v>0</v>
      </c>
      <c r="AZ21" s="20">
        <v>0</v>
      </c>
      <c r="BA21" s="20">
        <f>AY21+AZ21</f>
        <v>0</v>
      </c>
      <c r="BB21" s="3">
        <f>BA21*S21</f>
        <v>0</v>
      </c>
      <c r="BC21" s="11">
        <v>0.2</v>
      </c>
      <c r="BD21" s="3">
        <f>BC21*(S21+AX21+BB21)</f>
        <v>4109</v>
      </c>
      <c r="BE21" s="3">
        <v>50</v>
      </c>
      <c r="BF21" s="3">
        <f>S21+AX21+BB21+BD21+BE21</f>
        <v>24702</v>
      </c>
      <c r="BG21" s="3"/>
      <c r="BH21" s="3"/>
      <c r="BI21" s="11">
        <v>0.2</v>
      </c>
      <c r="BJ21" s="3">
        <f>(BF21+BH21)*0.2</f>
        <v>4940</v>
      </c>
      <c r="BK21" s="3">
        <f t="shared" si="4"/>
        <v>29642</v>
      </c>
      <c r="BL21" s="11">
        <v>0.7</v>
      </c>
      <c r="BM21" s="3">
        <f t="shared" si="5"/>
        <v>20749</v>
      </c>
      <c r="BN21" s="11">
        <v>0.8</v>
      </c>
      <c r="BO21" s="3">
        <f t="shared" si="6"/>
        <v>23714</v>
      </c>
      <c r="BP21" s="3">
        <f t="shared" si="7"/>
        <v>74105</v>
      </c>
      <c r="BQ21" s="3"/>
      <c r="BR21" s="3">
        <f>(BP21+BQ21)*12</f>
        <v>889260</v>
      </c>
      <c r="BS21" s="3">
        <f>BR21*0.1</f>
        <v>88926</v>
      </c>
      <c r="BT21" s="3">
        <f>BS21+BR21</f>
        <v>978186</v>
      </c>
    </row>
    <row r="22" spans="1:256" s="8" customFormat="1" ht="47.25" customHeight="1" x14ac:dyDescent="0.25">
      <c r="A22" s="3">
        <v>3</v>
      </c>
      <c r="B22" s="66" t="s">
        <v>98</v>
      </c>
      <c r="C22" s="67" t="s">
        <v>99</v>
      </c>
      <c r="D22" s="22" t="s">
        <v>100</v>
      </c>
      <c r="E22" s="22" t="s">
        <v>101</v>
      </c>
      <c r="F22" s="22" t="s">
        <v>93</v>
      </c>
      <c r="G22" s="22" t="s">
        <v>93</v>
      </c>
      <c r="H22" s="3">
        <v>7107</v>
      </c>
      <c r="I22" s="11">
        <v>1.3</v>
      </c>
      <c r="J22" s="3">
        <f>H22*I22</f>
        <v>9239</v>
      </c>
      <c r="K22" s="3">
        <f t="shared" si="2"/>
        <v>513</v>
      </c>
      <c r="L22" s="27">
        <v>25</v>
      </c>
      <c r="M22" s="27">
        <v>1</v>
      </c>
      <c r="N22" s="3"/>
      <c r="O22" s="27">
        <f>SUM(L22:N22)</f>
        <v>26</v>
      </c>
      <c r="P22" s="3">
        <f t="shared" ref="P22:P51" si="8">ROUND(K22*L22,2)</f>
        <v>12825</v>
      </c>
      <c r="Q22" s="3">
        <f t="shared" ref="Q22:Q51" si="9">ROUND(K22*M22,2)</f>
        <v>513</v>
      </c>
      <c r="R22" s="3">
        <f t="shared" ref="R22:R51" si="10">ROUND(N22*K22,2)</f>
        <v>0</v>
      </c>
      <c r="S22" s="68">
        <f t="shared" ref="S22:S51" si="11">SUM(P22:R22)</f>
        <v>13338</v>
      </c>
      <c r="T22" s="69">
        <v>25</v>
      </c>
      <c r="U22" s="20">
        <v>0.2</v>
      </c>
      <c r="V22" s="70">
        <f t="shared" ref="V22:V51" si="12">K22*T22*U22</f>
        <v>2565</v>
      </c>
      <c r="W22" s="11">
        <v>1</v>
      </c>
      <c r="X22" s="20">
        <v>0.25</v>
      </c>
      <c r="Y22" s="3">
        <f t="shared" ref="Y22:Y51" si="13">K22*W22*X22</f>
        <v>128</v>
      </c>
      <c r="Z22" s="3">
        <v>24</v>
      </c>
      <c r="AA22" s="20">
        <v>0.1</v>
      </c>
      <c r="AB22" s="3">
        <f t="shared" ref="AB22:AB51" si="14">K22*Z22*AA22</f>
        <v>1231</v>
      </c>
      <c r="AC22" s="3"/>
      <c r="AD22" s="20"/>
      <c r="AE22" s="3">
        <f t="shared" ref="AE22:AE51" si="15">K22*AC22*AD22</f>
        <v>0</v>
      </c>
      <c r="AF22" s="3">
        <v>2</v>
      </c>
      <c r="AG22" s="4">
        <v>0.1</v>
      </c>
      <c r="AH22" s="3">
        <f t="shared" ref="AH22:AH51" si="16">K22*AF22*AG22</f>
        <v>103</v>
      </c>
      <c r="AI22" s="3">
        <v>1</v>
      </c>
      <c r="AJ22" s="4">
        <v>0.1</v>
      </c>
      <c r="AK22" s="3">
        <f t="shared" ref="AK22:AK51" si="17">K22*AI22*AJ22</f>
        <v>51</v>
      </c>
      <c r="AL22" s="3"/>
      <c r="AM22" s="4"/>
      <c r="AN22" s="3">
        <f t="shared" ref="AN22:AN51" si="18">K22*AL22*AM22</f>
        <v>0</v>
      </c>
      <c r="AO22" s="4">
        <v>0.3</v>
      </c>
      <c r="AP22" s="3">
        <f t="shared" ref="AP22:AP51" si="19">AO22*J22</f>
        <v>2772</v>
      </c>
      <c r="AQ22" s="4">
        <v>0.05</v>
      </c>
      <c r="AR22" s="3">
        <f t="shared" ref="AR22:AR51" si="20">AQ22*J22</f>
        <v>462</v>
      </c>
      <c r="AS22" s="4"/>
      <c r="AT22" s="3">
        <f t="shared" ref="AT22:AT51" si="21">AS22*J22</f>
        <v>0</v>
      </c>
      <c r="AU22" s="4"/>
      <c r="AV22" s="3">
        <f t="shared" ref="AV22:AV51" si="22">AU22*J22</f>
        <v>0</v>
      </c>
      <c r="AW22" s="20">
        <f>ROUND(AX22/S22,2)</f>
        <v>0.55000000000000004</v>
      </c>
      <c r="AX22" s="3">
        <f t="shared" si="3"/>
        <v>7312</v>
      </c>
      <c r="AY22" s="20">
        <v>0</v>
      </c>
      <c r="AZ22" s="20">
        <v>0</v>
      </c>
      <c r="BA22" s="20">
        <f t="shared" ref="BA22:BA51" si="23">AY22+AZ22</f>
        <v>0</v>
      </c>
      <c r="BB22" s="3">
        <f t="shared" ref="BB22:BB51" si="24">BA22*S22</f>
        <v>0</v>
      </c>
      <c r="BC22" s="11">
        <v>0.2</v>
      </c>
      <c r="BD22" s="3">
        <f t="shared" ref="BD22:BD51" si="25">BC22*(S22+AX22+BB22)</f>
        <v>4130</v>
      </c>
      <c r="BE22" s="3">
        <v>50</v>
      </c>
      <c r="BF22" s="3">
        <f t="shared" ref="BF22:BF51" si="26">S22+AX22+BB22+BD22+BE22</f>
        <v>24830</v>
      </c>
      <c r="BG22" s="3"/>
      <c r="BH22" s="3"/>
      <c r="BI22" s="11">
        <v>0.2</v>
      </c>
      <c r="BJ22" s="3">
        <f t="shared" ref="BJ22:BJ51" si="27">(BF22+BH22)*0.2</f>
        <v>4966</v>
      </c>
      <c r="BK22" s="3">
        <f t="shared" si="4"/>
        <v>29796</v>
      </c>
      <c r="BL22" s="11">
        <v>0.7</v>
      </c>
      <c r="BM22" s="3">
        <f t="shared" si="5"/>
        <v>20857</v>
      </c>
      <c r="BN22" s="11">
        <v>0.8</v>
      </c>
      <c r="BO22" s="3">
        <f t="shared" si="6"/>
        <v>23837</v>
      </c>
      <c r="BP22" s="3">
        <f t="shared" si="7"/>
        <v>74490</v>
      </c>
      <c r="BQ22" s="3"/>
      <c r="BR22" s="3">
        <f t="shared" ref="BR22:BR51" si="28">(BP22+BQ22)*12</f>
        <v>893880</v>
      </c>
      <c r="BS22" s="3">
        <f t="shared" ref="BS22:BS51" si="29">BR22*0.1</f>
        <v>89388</v>
      </c>
      <c r="BT22" s="3">
        <f t="shared" ref="BT22:BT51" si="30">BS22+BR22</f>
        <v>983268</v>
      </c>
      <c r="BU22" s="8">
        <f>15279*2.5</f>
        <v>38198</v>
      </c>
      <c r="BV22" s="8">
        <f>BP22/O22*18</f>
        <v>51570</v>
      </c>
      <c r="BW22" s="8">
        <f t="shared" ref="BW22:BW51" si="31">BU22-BV22</f>
        <v>-13372</v>
      </c>
    </row>
    <row r="23" spans="1:256" s="57" customFormat="1" ht="38.25" x14ac:dyDescent="0.25">
      <c r="A23" s="3">
        <v>4</v>
      </c>
      <c r="B23" s="66" t="s">
        <v>102</v>
      </c>
      <c r="C23" s="67" t="s">
        <v>103</v>
      </c>
      <c r="D23" s="22" t="s">
        <v>96</v>
      </c>
      <c r="E23" s="22" t="s">
        <v>97</v>
      </c>
      <c r="F23" s="22" t="s">
        <v>93</v>
      </c>
      <c r="G23" s="22" t="s">
        <v>93</v>
      </c>
      <c r="H23" s="3">
        <v>7107</v>
      </c>
      <c r="I23" s="11">
        <v>1.4</v>
      </c>
      <c r="J23" s="3">
        <f>H23*I23</f>
        <v>9950</v>
      </c>
      <c r="K23" s="3">
        <f t="shared" si="2"/>
        <v>553</v>
      </c>
      <c r="L23" s="27">
        <v>20</v>
      </c>
      <c r="M23" s="27">
        <v>2</v>
      </c>
      <c r="N23" s="3"/>
      <c r="O23" s="27">
        <f>SUM(L23:N23)</f>
        <v>22</v>
      </c>
      <c r="P23" s="3">
        <f t="shared" si="8"/>
        <v>11060</v>
      </c>
      <c r="Q23" s="3">
        <f t="shared" si="9"/>
        <v>1106</v>
      </c>
      <c r="R23" s="3">
        <f t="shared" si="10"/>
        <v>0</v>
      </c>
      <c r="S23" s="68">
        <f t="shared" si="11"/>
        <v>12166</v>
      </c>
      <c r="T23" s="69">
        <v>20</v>
      </c>
      <c r="U23" s="20">
        <v>0.2</v>
      </c>
      <c r="V23" s="70">
        <f t="shared" si="12"/>
        <v>2212</v>
      </c>
      <c r="W23" s="11">
        <v>2</v>
      </c>
      <c r="X23" s="20">
        <v>0.25</v>
      </c>
      <c r="Y23" s="3">
        <f t="shared" si="13"/>
        <v>277</v>
      </c>
      <c r="Z23" s="3">
        <v>18</v>
      </c>
      <c r="AA23" s="20">
        <v>0.1</v>
      </c>
      <c r="AB23" s="3">
        <f t="shared" si="14"/>
        <v>995</v>
      </c>
      <c r="AC23" s="3"/>
      <c r="AD23" s="20"/>
      <c r="AE23" s="3">
        <f t="shared" si="15"/>
        <v>0</v>
      </c>
      <c r="AF23" s="3"/>
      <c r="AG23" s="4"/>
      <c r="AH23" s="3">
        <f t="shared" si="16"/>
        <v>0</v>
      </c>
      <c r="AI23" s="3">
        <v>2</v>
      </c>
      <c r="AJ23" s="20">
        <v>0.1</v>
      </c>
      <c r="AK23" s="3">
        <f t="shared" si="17"/>
        <v>111</v>
      </c>
      <c r="AL23" s="3"/>
      <c r="AM23" s="4"/>
      <c r="AN23" s="3">
        <f t="shared" si="18"/>
        <v>0</v>
      </c>
      <c r="AO23" s="4">
        <v>0.3</v>
      </c>
      <c r="AP23" s="3">
        <f t="shared" si="19"/>
        <v>2985</v>
      </c>
      <c r="AQ23" s="4">
        <v>0.05</v>
      </c>
      <c r="AR23" s="3">
        <f t="shared" si="20"/>
        <v>498</v>
      </c>
      <c r="AS23" s="4"/>
      <c r="AT23" s="3">
        <f t="shared" si="21"/>
        <v>0</v>
      </c>
      <c r="AU23" s="4"/>
      <c r="AV23" s="3">
        <f t="shared" si="22"/>
        <v>0</v>
      </c>
      <c r="AW23" s="20">
        <f>ROUND(AX23/S23,2)</f>
        <v>0.57999999999999996</v>
      </c>
      <c r="AX23" s="3">
        <f t="shared" si="3"/>
        <v>7078</v>
      </c>
      <c r="AY23" s="20">
        <v>0</v>
      </c>
      <c r="AZ23" s="20">
        <v>0</v>
      </c>
      <c r="BA23" s="20">
        <f t="shared" si="23"/>
        <v>0</v>
      </c>
      <c r="BB23" s="3">
        <f t="shared" si="24"/>
        <v>0</v>
      </c>
      <c r="BC23" s="11">
        <v>0.2</v>
      </c>
      <c r="BD23" s="3">
        <f t="shared" si="25"/>
        <v>3849</v>
      </c>
      <c r="BE23" s="3">
        <v>50</v>
      </c>
      <c r="BF23" s="3">
        <f t="shared" si="26"/>
        <v>23143</v>
      </c>
      <c r="BG23" s="3"/>
      <c r="BH23" s="3"/>
      <c r="BI23" s="11">
        <v>0.2</v>
      </c>
      <c r="BJ23" s="3">
        <f t="shared" si="27"/>
        <v>4629</v>
      </c>
      <c r="BK23" s="3">
        <f t="shared" si="4"/>
        <v>27772</v>
      </c>
      <c r="BL23" s="11">
        <v>0.7</v>
      </c>
      <c r="BM23" s="3">
        <f t="shared" si="5"/>
        <v>19440</v>
      </c>
      <c r="BN23" s="11">
        <v>0.8</v>
      </c>
      <c r="BO23" s="3">
        <f t="shared" si="6"/>
        <v>22218</v>
      </c>
      <c r="BP23" s="3">
        <f t="shared" si="7"/>
        <v>69430</v>
      </c>
      <c r="BQ23" s="3"/>
      <c r="BR23" s="3">
        <f t="shared" si="28"/>
        <v>833160</v>
      </c>
      <c r="BS23" s="3">
        <f t="shared" si="29"/>
        <v>83316</v>
      </c>
      <c r="BT23" s="3">
        <f t="shared" si="30"/>
        <v>916476</v>
      </c>
      <c r="BU23" s="8">
        <f>15279*2.5</f>
        <v>38198</v>
      </c>
      <c r="BV23" s="8">
        <f>BP23/O23*18</f>
        <v>56806</v>
      </c>
      <c r="BW23" s="8">
        <f t="shared" si="31"/>
        <v>-18608</v>
      </c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57" customFormat="1" ht="38.25" x14ac:dyDescent="0.25">
      <c r="A24" s="3">
        <v>5</v>
      </c>
      <c r="B24" s="71" t="s">
        <v>104</v>
      </c>
      <c r="C24" s="67" t="s">
        <v>105</v>
      </c>
      <c r="D24" s="72" t="s">
        <v>106</v>
      </c>
      <c r="E24" s="73" t="s">
        <v>101</v>
      </c>
      <c r="F24" s="74" t="s">
        <v>93</v>
      </c>
      <c r="G24" s="75" t="s">
        <v>107</v>
      </c>
      <c r="H24" s="3">
        <v>7107</v>
      </c>
      <c r="I24" s="11">
        <v>1.3</v>
      </c>
      <c r="J24" s="3">
        <v>8502</v>
      </c>
      <c r="K24" s="3">
        <f t="shared" si="2"/>
        <v>472</v>
      </c>
      <c r="L24" s="27">
        <v>25</v>
      </c>
      <c r="M24" s="27"/>
      <c r="N24" s="3"/>
      <c r="O24" s="27">
        <f t="shared" ref="O24:O51" si="32">SUM(L24:N24)</f>
        <v>25</v>
      </c>
      <c r="P24" s="3">
        <f t="shared" si="8"/>
        <v>11800</v>
      </c>
      <c r="Q24" s="3">
        <f t="shared" si="9"/>
        <v>0</v>
      </c>
      <c r="R24" s="3">
        <f t="shared" si="10"/>
        <v>0</v>
      </c>
      <c r="S24" s="68">
        <f t="shared" si="11"/>
        <v>11800</v>
      </c>
      <c r="T24" s="69">
        <v>24</v>
      </c>
      <c r="U24" s="20">
        <v>0.2</v>
      </c>
      <c r="V24" s="70">
        <f t="shared" si="12"/>
        <v>2266</v>
      </c>
      <c r="W24" s="11">
        <v>1</v>
      </c>
      <c r="X24" s="20">
        <v>0.25</v>
      </c>
      <c r="Y24" s="3">
        <f t="shared" si="13"/>
        <v>118</v>
      </c>
      <c r="Z24" s="3">
        <v>18</v>
      </c>
      <c r="AA24" s="20">
        <v>0.1</v>
      </c>
      <c r="AB24" s="3">
        <f t="shared" si="14"/>
        <v>850</v>
      </c>
      <c r="AC24" s="3"/>
      <c r="AD24" s="20"/>
      <c r="AE24" s="3">
        <f t="shared" si="15"/>
        <v>0</v>
      </c>
      <c r="AF24" s="3"/>
      <c r="AG24" s="4"/>
      <c r="AH24" s="3">
        <f t="shared" si="16"/>
        <v>0</v>
      </c>
      <c r="AI24" s="3">
        <v>6</v>
      </c>
      <c r="AJ24" s="20">
        <v>0.1</v>
      </c>
      <c r="AK24" s="3">
        <f t="shared" si="17"/>
        <v>283</v>
      </c>
      <c r="AL24" s="3"/>
      <c r="AM24" s="4"/>
      <c r="AN24" s="3">
        <f t="shared" si="18"/>
        <v>0</v>
      </c>
      <c r="AO24" s="4">
        <v>0.3</v>
      </c>
      <c r="AP24" s="3">
        <f t="shared" si="19"/>
        <v>2551</v>
      </c>
      <c r="AQ24" s="4">
        <v>0.05</v>
      </c>
      <c r="AR24" s="3">
        <f t="shared" si="20"/>
        <v>425</v>
      </c>
      <c r="AS24" s="4"/>
      <c r="AT24" s="3">
        <f t="shared" si="21"/>
        <v>0</v>
      </c>
      <c r="AU24" s="4"/>
      <c r="AV24" s="3">
        <f t="shared" si="22"/>
        <v>0</v>
      </c>
      <c r="AW24" s="20">
        <f t="shared" ref="AW24:AW51" si="33">ROUND(AX24/S24,2)</f>
        <v>0.55000000000000004</v>
      </c>
      <c r="AX24" s="3">
        <f t="shared" si="3"/>
        <v>6493</v>
      </c>
      <c r="AY24" s="20">
        <v>0</v>
      </c>
      <c r="AZ24" s="76">
        <v>0.05</v>
      </c>
      <c r="BA24" s="20">
        <f t="shared" si="23"/>
        <v>0.05</v>
      </c>
      <c r="BB24" s="3">
        <f t="shared" si="24"/>
        <v>590</v>
      </c>
      <c r="BC24" s="11">
        <v>0.2</v>
      </c>
      <c r="BD24" s="3">
        <f t="shared" si="25"/>
        <v>3777</v>
      </c>
      <c r="BE24" s="3">
        <v>50</v>
      </c>
      <c r="BF24" s="3">
        <f t="shared" si="26"/>
        <v>22710</v>
      </c>
      <c r="BG24" s="3"/>
      <c r="BH24" s="3"/>
      <c r="BI24" s="11">
        <v>0.2</v>
      </c>
      <c r="BJ24" s="3">
        <f t="shared" si="27"/>
        <v>4542</v>
      </c>
      <c r="BK24" s="3">
        <f t="shared" si="4"/>
        <v>27252</v>
      </c>
      <c r="BL24" s="11">
        <v>0.7</v>
      </c>
      <c r="BM24" s="3">
        <f t="shared" si="5"/>
        <v>19076</v>
      </c>
      <c r="BN24" s="77">
        <v>0.8</v>
      </c>
      <c r="BO24" s="3">
        <f t="shared" si="6"/>
        <v>21802</v>
      </c>
      <c r="BP24" s="3">
        <f t="shared" si="7"/>
        <v>68130</v>
      </c>
      <c r="BQ24" s="3"/>
      <c r="BR24" s="3">
        <f t="shared" si="28"/>
        <v>817560</v>
      </c>
      <c r="BS24" s="3">
        <f t="shared" si="29"/>
        <v>81756</v>
      </c>
      <c r="BT24" s="3">
        <f t="shared" si="30"/>
        <v>899316</v>
      </c>
      <c r="BU24" s="8">
        <f>15279*2.1</f>
        <v>32086</v>
      </c>
      <c r="BV24" s="8">
        <f t="shared" ref="BV24:BV51" si="34">BP24/O24*18</f>
        <v>49054</v>
      </c>
      <c r="BW24" s="8">
        <f t="shared" si="31"/>
        <v>-16968</v>
      </c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57" customFormat="1" ht="48" x14ac:dyDescent="0.25">
      <c r="A25" s="3">
        <v>6</v>
      </c>
      <c r="B25" s="78" t="s">
        <v>108</v>
      </c>
      <c r="C25" s="79" t="s">
        <v>109</v>
      </c>
      <c r="D25" s="73" t="s">
        <v>110</v>
      </c>
      <c r="E25" s="73" t="s">
        <v>101</v>
      </c>
      <c r="F25" s="80" t="s">
        <v>73</v>
      </c>
      <c r="G25" s="75" t="s">
        <v>111</v>
      </c>
      <c r="H25" s="3">
        <v>7107</v>
      </c>
      <c r="I25" s="11">
        <v>1.3</v>
      </c>
      <c r="J25" s="3">
        <f t="shared" ref="J25:J51" si="35">H25*I25</f>
        <v>9239</v>
      </c>
      <c r="K25" s="3">
        <f t="shared" si="2"/>
        <v>513</v>
      </c>
      <c r="L25" s="27">
        <v>25</v>
      </c>
      <c r="M25" s="27">
        <v>7</v>
      </c>
      <c r="N25" s="3"/>
      <c r="O25" s="27">
        <f t="shared" si="32"/>
        <v>32</v>
      </c>
      <c r="P25" s="3">
        <f t="shared" si="8"/>
        <v>12825</v>
      </c>
      <c r="Q25" s="3">
        <f t="shared" si="9"/>
        <v>3591</v>
      </c>
      <c r="R25" s="3">
        <f t="shared" si="10"/>
        <v>0</v>
      </c>
      <c r="S25" s="68">
        <f t="shared" si="11"/>
        <v>16416</v>
      </c>
      <c r="T25" s="69">
        <v>30</v>
      </c>
      <c r="U25" s="20">
        <v>0.2</v>
      </c>
      <c r="V25" s="70">
        <f t="shared" si="12"/>
        <v>3078</v>
      </c>
      <c r="W25" s="11">
        <v>2</v>
      </c>
      <c r="X25" s="20">
        <v>0.25</v>
      </c>
      <c r="Y25" s="3">
        <f t="shared" si="13"/>
        <v>257</v>
      </c>
      <c r="Z25" s="3">
        <v>18</v>
      </c>
      <c r="AA25" s="20">
        <v>0.1</v>
      </c>
      <c r="AB25" s="3">
        <f t="shared" si="14"/>
        <v>923</v>
      </c>
      <c r="AC25" s="3"/>
      <c r="AD25" s="20"/>
      <c r="AE25" s="3">
        <f t="shared" si="15"/>
        <v>0</v>
      </c>
      <c r="AF25" s="3"/>
      <c r="AG25" s="4"/>
      <c r="AH25" s="3">
        <f t="shared" si="16"/>
        <v>0</v>
      </c>
      <c r="AI25" s="3">
        <v>12</v>
      </c>
      <c r="AJ25" s="4">
        <v>0.1</v>
      </c>
      <c r="AK25" s="3">
        <f t="shared" si="17"/>
        <v>616</v>
      </c>
      <c r="AL25" s="3"/>
      <c r="AM25" s="4"/>
      <c r="AN25" s="3">
        <f t="shared" si="18"/>
        <v>0</v>
      </c>
      <c r="AO25" s="4">
        <v>0.3</v>
      </c>
      <c r="AP25" s="3">
        <f t="shared" si="19"/>
        <v>2772</v>
      </c>
      <c r="AQ25" s="4">
        <v>0.05</v>
      </c>
      <c r="AR25" s="3">
        <f t="shared" si="20"/>
        <v>462</v>
      </c>
      <c r="AS25" s="4">
        <v>0.05</v>
      </c>
      <c r="AT25" s="3">
        <f t="shared" si="21"/>
        <v>462</v>
      </c>
      <c r="AU25" s="4"/>
      <c r="AV25" s="3">
        <f t="shared" si="22"/>
        <v>0</v>
      </c>
      <c r="AW25" s="20">
        <f t="shared" si="33"/>
        <v>0.52</v>
      </c>
      <c r="AX25" s="3">
        <f t="shared" si="3"/>
        <v>8570</v>
      </c>
      <c r="AY25" s="76">
        <v>0.2</v>
      </c>
      <c r="AZ25" s="76">
        <v>0.05</v>
      </c>
      <c r="BA25" s="20">
        <f t="shared" si="23"/>
        <v>0.25</v>
      </c>
      <c r="BB25" s="3">
        <f t="shared" si="24"/>
        <v>4104</v>
      </c>
      <c r="BC25" s="11">
        <v>0.2</v>
      </c>
      <c r="BD25" s="3">
        <f t="shared" si="25"/>
        <v>5818</v>
      </c>
      <c r="BE25" s="3">
        <v>50</v>
      </c>
      <c r="BF25" s="3">
        <f t="shared" si="26"/>
        <v>34958</v>
      </c>
      <c r="BG25" s="3"/>
      <c r="BH25" s="3"/>
      <c r="BI25" s="11">
        <v>0.2</v>
      </c>
      <c r="BJ25" s="3">
        <f t="shared" si="27"/>
        <v>6992</v>
      </c>
      <c r="BK25" s="3">
        <f t="shared" si="4"/>
        <v>41950</v>
      </c>
      <c r="BL25" s="11">
        <v>0.7</v>
      </c>
      <c r="BM25" s="3">
        <f t="shared" si="5"/>
        <v>29365</v>
      </c>
      <c r="BN25" s="11">
        <v>0.8</v>
      </c>
      <c r="BO25" s="3">
        <f t="shared" si="6"/>
        <v>33560</v>
      </c>
      <c r="BP25" s="3">
        <f t="shared" si="7"/>
        <v>104875</v>
      </c>
      <c r="BQ25" s="3"/>
      <c r="BR25" s="3">
        <f t="shared" si="28"/>
        <v>1258500</v>
      </c>
      <c r="BS25" s="3">
        <f t="shared" si="29"/>
        <v>125850</v>
      </c>
      <c r="BT25" s="3">
        <f t="shared" si="30"/>
        <v>1384350</v>
      </c>
      <c r="BU25" s="8">
        <f t="shared" ref="BU25:BU51" si="36">15279*2.5</f>
        <v>38198</v>
      </c>
      <c r="BV25" s="8">
        <f t="shared" si="34"/>
        <v>58992</v>
      </c>
      <c r="BW25" s="8">
        <f t="shared" si="31"/>
        <v>-20794</v>
      </c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57" customFormat="1" ht="38.25" x14ac:dyDescent="0.25">
      <c r="A26" s="3">
        <v>7</v>
      </c>
      <c r="B26" s="66" t="s">
        <v>112</v>
      </c>
      <c r="C26" s="67" t="s">
        <v>113</v>
      </c>
      <c r="D26" s="22" t="s">
        <v>114</v>
      </c>
      <c r="E26" s="22" t="s">
        <v>92</v>
      </c>
      <c r="F26" s="66" t="s">
        <v>73</v>
      </c>
      <c r="G26" s="22" t="s">
        <v>93</v>
      </c>
      <c r="H26" s="3">
        <v>7107</v>
      </c>
      <c r="I26" s="11">
        <v>1.5</v>
      </c>
      <c r="J26" s="3">
        <f t="shared" si="35"/>
        <v>10661</v>
      </c>
      <c r="K26" s="3">
        <f t="shared" si="2"/>
        <v>592</v>
      </c>
      <c r="L26" s="27">
        <v>28</v>
      </c>
      <c r="M26" s="27">
        <v>2</v>
      </c>
      <c r="N26" s="3"/>
      <c r="O26" s="27">
        <f t="shared" si="32"/>
        <v>30</v>
      </c>
      <c r="P26" s="3">
        <f t="shared" si="8"/>
        <v>16576</v>
      </c>
      <c r="Q26" s="3">
        <f t="shared" si="9"/>
        <v>1184</v>
      </c>
      <c r="R26" s="3">
        <f t="shared" si="10"/>
        <v>0</v>
      </c>
      <c r="S26" s="68">
        <f t="shared" si="11"/>
        <v>17760</v>
      </c>
      <c r="T26" s="69">
        <v>28</v>
      </c>
      <c r="U26" s="20">
        <v>0.2</v>
      </c>
      <c r="V26" s="70">
        <f t="shared" si="12"/>
        <v>3315</v>
      </c>
      <c r="W26" s="11">
        <v>2</v>
      </c>
      <c r="X26" s="20">
        <v>0.25</v>
      </c>
      <c r="Y26" s="3">
        <f t="shared" si="13"/>
        <v>296</v>
      </c>
      <c r="Z26" s="3">
        <v>18</v>
      </c>
      <c r="AA26" s="20">
        <v>0.1</v>
      </c>
      <c r="AB26" s="3">
        <f t="shared" si="14"/>
        <v>1066</v>
      </c>
      <c r="AC26" s="3"/>
      <c r="AD26" s="20"/>
      <c r="AE26" s="3">
        <f t="shared" si="15"/>
        <v>0</v>
      </c>
      <c r="AF26" s="3">
        <v>18</v>
      </c>
      <c r="AG26" s="4">
        <v>0.1</v>
      </c>
      <c r="AH26" s="3">
        <f t="shared" si="16"/>
        <v>1066</v>
      </c>
      <c r="AI26" s="3">
        <v>10</v>
      </c>
      <c r="AJ26" s="4">
        <v>0.1</v>
      </c>
      <c r="AK26" s="3">
        <f t="shared" si="17"/>
        <v>592</v>
      </c>
      <c r="AL26" s="3"/>
      <c r="AM26" s="4"/>
      <c r="AN26" s="3">
        <f t="shared" si="18"/>
        <v>0</v>
      </c>
      <c r="AO26" s="4">
        <v>0.3</v>
      </c>
      <c r="AP26" s="3">
        <f t="shared" si="19"/>
        <v>3198</v>
      </c>
      <c r="AQ26" s="4">
        <v>0.05</v>
      </c>
      <c r="AR26" s="3">
        <f t="shared" si="20"/>
        <v>533</v>
      </c>
      <c r="AS26" s="4"/>
      <c r="AT26" s="3">
        <f t="shared" si="21"/>
        <v>0</v>
      </c>
      <c r="AU26" s="4"/>
      <c r="AV26" s="3">
        <f t="shared" si="22"/>
        <v>0</v>
      </c>
      <c r="AW26" s="20">
        <f t="shared" si="33"/>
        <v>0.56999999999999995</v>
      </c>
      <c r="AX26" s="3">
        <f t="shared" si="3"/>
        <v>10066</v>
      </c>
      <c r="AY26" s="76">
        <v>0.2</v>
      </c>
      <c r="AZ26" s="20">
        <v>0</v>
      </c>
      <c r="BA26" s="20">
        <f t="shared" si="23"/>
        <v>0.2</v>
      </c>
      <c r="BB26" s="3">
        <f t="shared" si="24"/>
        <v>3552</v>
      </c>
      <c r="BC26" s="11">
        <v>0.2</v>
      </c>
      <c r="BD26" s="3">
        <f t="shared" si="25"/>
        <v>6276</v>
      </c>
      <c r="BE26" s="3">
        <v>50</v>
      </c>
      <c r="BF26" s="3">
        <f t="shared" si="26"/>
        <v>37704</v>
      </c>
      <c r="BG26" s="3"/>
      <c r="BH26" s="3"/>
      <c r="BI26" s="11">
        <v>0.2</v>
      </c>
      <c r="BJ26" s="3">
        <f t="shared" si="27"/>
        <v>7541</v>
      </c>
      <c r="BK26" s="3">
        <f t="shared" si="4"/>
        <v>45245</v>
      </c>
      <c r="BL26" s="11">
        <v>0.7</v>
      </c>
      <c r="BM26" s="3">
        <f t="shared" si="5"/>
        <v>31672</v>
      </c>
      <c r="BN26" s="77">
        <v>0.8</v>
      </c>
      <c r="BO26" s="3">
        <f t="shared" si="6"/>
        <v>36196</v>
      </c>
      <c r="BP26" s="3">
        <f t="shared" si="7"/>
        <v>113113</v>
      </c>
      <c r="BQ26" s="3"/>
      <c r="BR26" s="3">
        <f t="shared" si="28"/>
        <v>1357356</v>
      </c>
      <c r="BS26" s="3">
        <f t="shared" si="29"/>
        <v>135736</v>
      </c>
      <c r="BT26" s="3">
        <f t="shared" si="30"/>
        <v>1493092</v>
      </c>
      <c r="BU26" s="8">
        <f t="shared" si="36"/>
        <v>38198</v>
      </c>
      <c r="BV26" s="8">
        <f t="shared" si="34"/>
        <v>67868</v>
      </c>
      <c r="BW26" s="8">
        <f t="shared" si="31"/>
        <v>-29670</v>
      </c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57" customFormat="1" ht="38.25" x14ac:dyDescent="0.25">
      <c r="A27" s="3">
        <v>8</v>
      </c>
      <c r="B27" s="66" t="s">
        <v>115</v>
      </c>
      <c r="C27" s="81" t="s">
        <v>116</v>
      </c>
      <c r="D27" s="22" t="s">
        <v>117</v>
      </c>
      <c r="E27" s="22" t="s">
        <v>92</v>
      </c>
      <c r="F27" s="22" t="s">
        <v>93</v>
      </c>
      <c r="G27" s="22" t="s">
        <v>93</v>
      </c>
      <c r="H27" s="3">
        <v>7107</v>
      </c>
      <c r="I27" s="11">
        <v>1.5</v>
      </c>
      <c r="J27" s="3">
        <f t="shared" si="35"/>
        <v>10661</v>
      </c>
      <c r="K27" s="3">
        <f t="shared" si="2"/>
        <v>592</v>
      </c>
      <c r="L27" s="27">
        <v>6.5</v>
      </c>
      <c r="M27" s="27">
        <v>19</v>
      </c>
      <c r="N27" s="3"/>
      <c r="O27" s="27">
        <f t="shared" si="32"/>
        <v>25.5</v>
      </c>
      <c r="P27" s="3">
        <f t="shared" si="8"/>
        <v>3848</v>
      </c>
      <c r="Q27" s="3">
        <f t="shared" si="9"/>
        <v>11248</v>
      </c>
      <c r="R27" s="3">
        <f t="shared" si="10"/>
        <v>0</v>
      </c>
      <c r="S27" s="68">
        <f t="shared" si="11"/>
        <v>15096</v>
      </c>
      <c r="T27" s="69">
        <v>13</v>
      </c>
      <c r="U27" s="20">
        <v>0.2</v>
      </c>
      <c r="V27" s="70">
        <f t="shared" si="12"/>
        <v>1539</v>
      </c>
      <c r="W27" s="11">
        <v>12.5</v>
      </c>
      <c r="X27" s="20">
        <v>0.25</v>
      </c>
      <c r="Y27" s="3">
        <f t="shared" si="13"/>
        <v>1850</v>
      </c>
      <c r="Z27" s="3"/>
      <c r="AA27" s="20"/>
      <c r="AB27" s="3">
        <f t="shared" si="14"/>
        <v>0</v>
      </c>
      <c r="AC27" s="3"/>
      <c r="AD27" s="20"/>
      <c r="AE27" s="3">
        <f t="shared" si="15"/>
        <v>0</v>
      </c>
      <c r="AF27" s="3">
        <v>8</v>
      </c>
      <c r="AG27" s="4">
        <v>0.1</v>
      </c>
      <c r="AH27" s="3">
        <f t="shared" si="16"/>
        <v>474</v>
      </c>
      <c r="AI27" s="3">
        <v>5</v>
      </c>
      <c r="AJ27" s="4">
        <v>0.1</v>
      </c>
      <c r="AK27" s="3">
        <f t="shared" si="17"/>
        <v>296</v>
      </c>
      <c r="AL27" s="3"/>
      <c r="AM27" s="4"/>
      <c r="AN27" s="3">
        <f t="shared" si="18"/>
        <v>0</v>
      </c>
      <c r="AO27" s="4">
        <v>0.3</v>
      </c>
      <c r="AP27" s="3">
        <f t="shared" si="19"/>
        <v>3198</v>
      </c>
      <c r="AQ27" s="82">
        <v>2.5000000000000001E-2</v>
      </c>
      <c r="AR27" s="3">
        <f t="shared" si="20"/>
        <v>267</v>
      </c>
      <c r="AS27" s="4"/>
      <c r="AT27" s="3">
        <f t="shared" si="21"/>
        <v>0</v>
      </c>
      <c r="AU27" s="4"/>
      <c r="AV27" s="3">
        <f t="shared" si="22"/>
        <v>0</v>
      </c>
      <c r="AW27" s="20">
        <f t="shared" si="33"/>
        <v>0.51</v>
      </c>
      <c r="AX27" s="3">
        <f t="shared" si="3"/>
        <v>7624</v>
      </c>
      <c r="AY27" s="76">
        <v>0</v>
      </c>
      <c r="AZ27" s="20">
        <v>0</v>
      </c>
      <c r="BA27" s="20">
        <f t="shared" si="23"/>
        <v>0</v>
      </c>
      <c r="BB27" s="3">
        <f t="shared" si="24"/>
        <v>0</v>
      </c>
      <c r="BC27" s="11">
        <v>0.2</v>
      </c>
      <c r="BD27" s="3">
        <f t="shared" si="25"/>
        <v>4544</v>
      </c>
      <c r="BE27" s="3">
        <v>50</v>
      </c>
      <c r="BF27" s="3">
        <f t="shared" si="26"/>
        <v>27314</v>
      </c>
      <c r="BG27" s="3"/>
      <c r="BH27" s="3"/>
      <c r="BI27" s="11">
        <v>0.2</v>
      </c>
      <c r="BJ27" s="3">
        <f t="shared" si="27"/>
        <v>5463</v>
      </c>
      <c r="BK27" s="3">
        <f t="shared" si="4"/>
        <v>32777</v>
      </c>
      <c r="BL27" s="11">
        <v>0.7</v>
      </c>
      <c r="BM27" s="3">
        <f t="shared" si="5"/>
        <v>22944</v>
      </c>
      <c r="BN27" s="11">
        <v>0.8</v>
      </c>
      <c r="BO27" s="3">
        <f t="shared" si="6"/>
        <v>26222</v>
      </c>
      <c r="BP27" s="3">
        <f t="shared" si="7"/>
        <v>81943</v>
      </c>
      <c r="BQ27" s="3"/>
      <c r="BR27" s="3">
        <f t="shared" si="28"/>
        <v>983316</v>
      </c>
      <c r="BS27" s="3">
        <f t="shared" si="29"/>
        <v>98332</v>
      </c>
      <c r="BT27" s="3">
        <f t="shared" si="30"/>
        <v>1081648</v>
      </c>
      <c r="BU27" s="8">
        <f t="shared" si="36"/>
        <v>38198</v>
      </c>
      <c r="BV27" s="8">
        <f t="shared" si="34"/>
        <v>57842</v>
      </c>
      <c r="BW27" s="8">
        <f t="shared" si="31"/>
        <v>-19644</v>
      </c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57" customFormat="1" ht="36" x14ac:dyDescent="0.25">
      <c r="A28" s="3">
        <v>9</v>
      </c>
      <c r="B28" s="66" t="s">
        <v>118</v>
      </c>
      <c r="C28" s="83" t="s">
        <v>119</v>
      </c>
      <c r="D28" s="22" t="s">
        <v>120</v>
      </c>
      <c r="E28" s="22" t="s">
        <v>92</v>
      </c>
      <c r="F28" s="66" t="s">
        <v>73</v>
      </c>
      <c r="G28" s="75" t="s">
        <v>121</v>
      </c>
      <c r="H28" s="3">
        <v>7107</v>
      </c>
      <c r="I28" s="11">
        <v>1.5</v>
      </c>
      <c r="J28" s="3">
        <f t="shared" si="35"/>
        <v>10661</v>
      </c>
      <c r="K28" s="3">
        <f t="shared" si="2"/>
        <v>592</v>
      </c>
      <c r="L28" s="27"/>
      <c r="M28" s="27">
        <v>25</v>
      </c>
      <c r="N28" s="3">
        <v>5</v>
      </c>
      <c r="O28" s="27">
        <f t="shared" si="32"/>
        <v>30</v>
      </c>
      <c r="P28" s="3">
        <f t="shared" si="8"/>
        <v>0</v>
      </c>
      <c r="Q28" s="3">
        <f t="shared" si="9"/>
        <v>14800</v>
      </c>
      <c r="R28" s="3">
        <f t="shared" si="10"/>
        <v>2960</v>
      </c>
      <c r="S28" s="68">
        <f t="shared" si="11"/>
        <v>17760</v>
      </c>
      <c r="T28" s="69">
        <v>30</v>
      </c>
      <c r="U28" s="20">
        <v>0.2</v>
      </c>
      <c r="V28" s="70">
        <f t="shared" si="12"/>
        <v>3552</v>
      </c>
      <c r="W28" s="11">
        <v>0</v>
      </c>
      <c r="X28" s="20">
        <v>0.25</v>
      </c>
      <c r="Y28" s="3">
        <f t="shared" si="13"/>
        <v>0</v>
      </c>
      <c r="Z28" s="3"/>
      <c r="AA28" s="20"/>
      <c r="AB28" s="3">
        <f t="shared" si="14"/>
        <v>0</v>
      </c>
      <c r="AC28" s="3">
        <v>30</v>
      </c>
      <c r="AD28" s="20">
        <v>0.1</v>
      </c>
      <c r="AE28" s="3">
        <f t="shared" si="15"/>
        <v>1776</v>
      </c>
      <c r="AF28" s="3">
        <v>9</v>
      </c>
      <c r="AG28" s="4">
        <v>0.1</v>
      </c>
      <c r="AH28" s="3">
        <f t="shared" si="16"/>
        <v>533</v>
      </c>
      <c r="AI28" s="3"/>
      <c r="AJ28" s="4"/>
      <c r="AK28" s="3">
        <f t="shared" si="17"/>
        <v>0</v>
      </c>
      <c r="AL28" s="3"/>
      <c r="AM28" s="4"/>
      <c r="AN28" s="3">
        <f t="shared" si="18"/>
        <v>0</v>
      </c>
      <c r="AO28" s="4"/>
      <c r="AP28" s="3">
        <f t="shared" si="19"/>
        <v>0</v>
      </c>
      <c r="AQ28" s="4">
        <v>0.05</v>
      </c>
      <c r="AR28" s="3">
        <f t="shared" si="20"/>
        <v>533</v>
      </c>
      <c r="AS28" s="4"/>
      <c r="AT28" s="3">
        <f t="shared" si="21"/>
        <v>0</v>
      </c>
      <c r="AU28" s="4"/>
      <c r="AV28" s="3">
        <f t="shared" si="22"/>
        <v>0</v>
      </c>
      <c r="AW28" s="20">
        <f t="shared" si="33"/>
        <v>0.36</v>
      </c>
      <c r="AX28" s="3">
        <f t="shared" si="3"/>
        <v>6394</v>
      </c>
      <c r="AY28" s="76">
        <v>0.2</v>
      </c>
      <c r="AZ28" s="76">
        <v>0.05</v>
      </c>
      <c r="BA28" s="20">
        <f t="shared" si="23"/>
        <v>0.25</v>
      </c>
      <c r="BB28" s="3">
        <f t="shared" si="24"/>
        <v>4440</v>
      </c>
      <c r="BC28" s="11">
        <v>0.2</v>
      </c>
      <c r="BD28" s="3">
        <f t="shared" si="25"/>
        <v>5719</v>
      </c>
      <c r="BE28" s="3">
        <v>50</v>
      </c>
      <c r="BF28" s="3">
        <f t="shared" si="26"/>
        <v>34363</v>
      </c>
      <c r="BG28" s="3"/>
      <c r="BH28" s="3"/>
      <c r="BI28" s="11">
        <v>0.2</v>
      </c>
      <c r="BJ28" s="3">
        <f t="shared" si="27"/>
        <v>6873</v>
      </c>
      <c r="BK28" s="3">
        <f t="shared" si="4"/>
        <v>41236</v>
      </c>
      <c r="BL28" s="11">
        <v>0.7</v>
      </c>
      <c r="BM28" s="3">
        <f t="shared" si="5"/>
        <v>28865</v>
      </c>
      <c r="BN28" s="11">
        <v>0.8</v>
      </c>
      <c r="BO28" s="3">
        <f t="shared" si="6"/>
        <v>32989</v>
      </c>
      <c r="BP28" s="3">
        <f t="shared" si="7"/>
        <v>103090</v>
      </c>
      <c r="BQ28" s="3"/>
      <c r="BR28" s="3">
        <f t="shared" si="28"/>
        <v>1237080</v>
      </c>
      <c r="BS28" s="3">
        <f t="shared" si="29"/>
        <v>123708</v>
      </c>
      <c r="BT28" s="3">
        <f t="shared" si="30"/>
        <v>1360788</v>
      </c>
      <c r="BU28" s="8">
        <f t="shared" si="36"/>
        <v>38198</v>
      </c>
      <c r="BV28" s="8">
        <f t="shared" si="34"/>
        <v>61854</v>
      </c>
      <c r="BW28" s="8">
        <f t="shared" si="31"/>
        <v>-23656</v>
      </c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57" customFormat="1" ht="32.25" customHeight="1" x14ac:dyDescent="0.25">
      <c r="A29" s="3">
        <v>10</v>
      </c>
      <c r="B29" s="66" t="s">
        <v>122</v>
      </c>
      <c r="C29" s="84" t="s">
        <v>123</v>
      </c>
      <c r="D29" s="22" t="s">
        <v>124</v>
      </c>
      <c r="E29" s="22" t="s">
        <v>92</v>
      </c>
      <c r="F29" s="66" t="s">
        <v>73</v>
      </c>
      <c r="G29" s="22" t="s">
        <v>93</v>
      </c>
      <c r="H29" s="3">
        <v>7107</v>
      </c>
      <c r="I29" s="11">
        <v>1.5</v>
      </c>
      <c r="J29" s="3">
        <f t="shared" si="35"/>
        <v>10661</v>
      </c>
      <c r="K29" s="3">
        <f t="shared" si="2"/>
        <v>592</v>
      </c>
      <c r="L29" s="27"/>
      <c r="M29" s="27">
        <v>20</v>
      </c>
      <c r="N29" s="3">
        <v>6</v>
      </c>
      <c r="O29" s="27">
        <f t="shared" si="32"/>
        <v>26</v>
      </c>
      <c r="P29" s="3">
        <f t="shared" si="8"/>
        <v>0</v>
      </c>
      <c r="Q29" s="3">
        <f t="shared" si="9"/>
        <v>11840</v>
      </c>
      <c r="R29" s="3">
        <f t="shared" si="10"/>
        <v>3552</v>
      </c>
      <c r="S29" s="68">
        <f t="shared" si="11"/>
        <v>15392</v>
      </c>
      <c r="T29" s="69">
        <v>25</v>
      </c>
      <c r="U29" s="20">
        <v>0.2</v>
      </c>
      <c r="V29" s="70">
        <f t="shared" si="12"/>
        <v>2960</v>
      </c>
      <c r="W29" s="11">
        <v>1</v>
      </c>
      <c r="X29" s="20">
        <v>0.25</v>
      </c>
      <c r="Y29" s="3">
        <f t="shared" si="13"/>
        <v>148</v>
      </c>
      <c r="Z29" s="3"/>
      <c r="AA29" s="20"/>
      <c r="AB29" s="3">
        <f t="shared" si="14"/>
        <v>0</v>
      </c>
      <c r="AC29" s="3">
        <v>18</v>
      </c>
      <c r="AD29" s="20">
        <v>0.1</v>
      </c>
      <c r="AE29" s="3">
        <f t="shared" si="15"/>
        <v>1066</v>
      </c>
      <c r="AF29" s="3">
        <v>1</v>
      </c>
      <c r="AG29" s="4">
        <v>0.1</v>
      </c>
      <c r="AH29" s="3">
        <f t="shared" si="16"/>
        <v>59</v>
      </c>
      <c r="AI29" s="3"/>
      <c r="AJ29" s="4"/>
      <c r="AK29" s="3">
        <f t="shared" si="17"/>
        <v>0</v>
      </c>
      <c r="AL29" s="3"/>
      <c r="AM29" s="4"/>
      <c r="AN29" s="3">
        <f t="shared" si="18"/>
        <v>0</v>
      </c>
      <c r="AO29" s="4">
        <v>0.3</v>
      </c>
      <c r="AP29" s="3">
        <f t="shared" si="19"/>
        <v>3198</v>
      </c>
      <c r="AQ29" s="4">
        <v>0.05</v>
      </c>
      <c r="AR29" s="3">
        <f t="shared" si="20"/>
        <v>533</v>
      </c>
      <c r="AS29" s="4">
        <v>0.05</v>
      </c>
      <c r="AT29" s="3">
        <f t="shared" si="21"/>
        <v>533</v>
      </c>
      <c r="AU29" s="4"/>
      <c r="AV29" s="3">
        <f t="shared" si="22"/>
        <v>0</v>
      </c>
      <c r="AW29" s="20">
        <f t="shared" si="33"/>
        <v>0.55000000000000004</v>
      </c>
      <c r="AX29" s="3">
        <f t="shared" si="3"/>
        <v>8497</v>
      </c>
      <c r="AY29" s="76">
        <v>0.2</v>
      </c>
      <c r="AZ29" s="20">
        <v>0</v>
      </c>
      <c r="BA29" s="20">
        <f t="shared" si="23"/>
        <v>0.2</v>
      </c>
      <c r="BB29" s="3">
        <f t="shared" si="24"/>
        <v>3078</v>
      </c>
      <c r="BC29" s="11">
        <v>0.2</v>
      </c>
      <c r="BD29" s="3">
        <f t="shared" si="25"/>
        <v>5393</v>
      </c>
      <c r="BE29" s="3">
        <v>50</v>
      </c>
      <c r="BF29" s="3">
        <f t="shared" si="26"/>
        <v>32410</v>
      </c>
      <c r="BG29" s="3"/>
      <c r="BH29" s="3"/>
      <c r="BI29" s="11">
        <v>0.2</v>
      </c>
      <c r="BJ29" s="3">
        <f t="shared" si="27"/>
        <v>6482</v>
      </c>
      <c r="BK29" s="3">
        <f t="shared" si="4"/>
        <v>38892</v>
      </c>
      <c r="BL29" s="11">
        <v>0.7</v>
      </c>
      <c r="BM29" s="3">
        <f t="shared" si="5"/>
        <v>27224</v>
      </c>
      <c r="BN29" s="11">
        <v>0.8</v>
      </c>
      <c r="BO29" s="3">
        <f t="shared" si="6"/>
        <v>31114</v>
      </c>
      <c r="BP29" s="3">
        <f t="shared" si="7"/>
        <v>97230</v>
      </c>
      <c r="BQ29" s="3"/>
      <c r="BR29" s="3">
        <f t="shared" si="28"/>
        <v>1166760</v>
      </c>
      <c r="BS29" s="3">
        <f t="shared" si="29"/>
        <v>116676</v>
      </c>
      <c r="BT29" s="3">
        <f t="shared" si="30"/>
        <v>1283436</v>
      </c>
      <c r="BU29" s="8">
        <f t="shared" si="36"/>
        <v>38198</v>
      </c>
      <c r="BV29" s="8">
        <f t="shared" si="34"/>
        <v>67313</v>
      </c>
      <c r="BW29" s="8">
        <f t="shared" si="31"/>
        <v>-29115</v>
      </c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57" customFormat="1" ht="62.25" customHeight="1" x14ac:dyDescent="0.25">
      <c r="A30" s="3">
        <v>11</v>
      </c>
      <c r="B30" s="66" t="s">
        <v>125</v>
      </c>
      <c r="C30" s="85" t="s">
        <v>126</v>
      </c>
      <c r="D30" s="86" t="s">
        <v>127</v>
      </c>
      <c r="E30" s="87" t="s">
        <v>92</v>
      </c>
      <c r="F30" s="66" t="s">
        <v>64</v>
      </c>
      <c r="G30" s="75" t="s">
        <v>121</v>
      </c>
      <c r="H30" s="3">
        <v>7107</v>
      </c>
      <c r="I30" s="11">
        <v>1.5</v>
      </c>
      <c r="J30" s="3">
        <f t="shared" si="35"/>
        <v>10661</v>
      </c>
      <c r="K30" s="3">
        <f t="shared" si="2"/>
        <v>592</v>
      </c>
      <c r="L30" s="27"/>
      <c r="M30" s="27">
        <v>33</v>
      </c>
      <c r="N30" s="3"/>
      <c r="O30" s="27">
        <f t="shared" si="32"/>
        <v>33</v>
      </c>
      <c r="P30" s="3">
        <f t="shared" si="8"/>
        <v>0</v>
      </c>
      <c r="Q30" s="3">
        <f t="shared" si="9"/>
        <v>19536</v>
      </c>
      <c r="R30" s="3">
        <f t="shared" si="10"/>
        <v>0</v>
      </c>
      <c r="S30" s="68">
        <f t="shared" si="11"/>
        <v>19536</v>
      </c>
      <c r="T30" s="69">
        <v>30</v>
      </c>
      <c r="U30" s="20">
        <v>0.2</v>
      </c>
      <c r="V30" s="70">
        <f t="shared" si="12"/>
        <v>3552</v>
      </c>
      <c r="W30" s="11">
        <v>3</v>
      </c>
      <c r="X30" s="20">
        <v>0.25</v>
      </c>
      <c r="Y30" s="3">
        <f t="shared" si="13"/>
        <v>444</v>
      </c>
      <c r="Z30" s="3"/>
      <c r="AA30" s="20"/>
      <c r="AB30" s="3">
        <f t="shared" si="14"/>
        <v>0</v>
      </c>
      <c r="AC30" s="3">
        <v>18</v>
      </c>
      <c r="AD30" s="20">
        <v>0.1</v>
      </c>
      <c r="AE30" s="3">
        <f t="shared" si="15"/>
        <v>1066</v>
      </c>
      <c r="AF30" s="3">
        <v>6</v>
      </c>
      <c r="AG30" s="4">
        <v>0.1</v>
      </c>
      <c r="AH30" s="3">
        <f t="shared" si="16"/>
        <v>355</v>
      </c>
      <c r="AI30" s="3">
        <v>12</v>
      </c>
      <c r="AJ30" s="4">
        <v>0.1</v>
      </c>
      <c r="AK30" s="3">
        <f t="shared" si="17"/>
        <v>710</v>
      </c>
      <c r="AL30" s="3"/>
      <c r="AM30" s="4"/>
      <c r="AN30" s="3">
        <f t="shared" si="18"/>
        <v>0</v>
      </c>
      <c r="AO30" s="4">
        <v>0.3</v>
      </c>
      <c r="AP30" s="3">
        <f t="shared" si="19"/>
        <v>3198</v>
      </c>
      <c r="AQ30" s="4">
        <v>0.05</v>
      </c>
      <c r="AR30" s="3">
        <f t="shared" si="20"/>
        <v>533</v>
      </c>
      <c r="AS30" s="4"/>
      <c r="AT30" s="3">
        <f t="shared" si="21"/>
        <v>0</v>
      </c>
      <c r="AU30" s="4"/>
      <c r="AV30" s="3">
        <f t="shared" si="22"/>
        <v>0</v>
      </c>
      <c r="AW30" s="20">
        <f t="shared" si="33"/>
        <v>0.5</v>
      </c>
      <c r="AX30" s="3">
        <f t="shared" si="3"/>
        <v>9858</v>
      </c>
      <c r="AY30" s="76">
        <v>0.1</v>
      </c>
      <c r="AZ30" s="76">
        <v>0.05</v>
      </c>
      <c r="BA30" s="20">
        <f t="shared" si="23"/>
        <v>0.15</v>
      </c>
      <c r="BB30" s="3">
        <f t="shared" si="24"/>
        <v>2930</v>
      </c>
      <c r="BC30" s="11">
        <v>0.2</v>
      </c>
      <c r="BD30" s="3">
        <f t="shared" si="25"/>
        <v>6465</v>
      </c>
      <c r="BE30" s="3">
        <v>50</v>
      </c>
      <c r="BF30" s="3">
        <f t="shared" si="26"/>
        <v>38839</v>
      </c>
      <c r="BG30" s="3"/>
      <c r="BH30" s="3"/>
      <c r="BI30" s="11">
        <v>0.2</v>
      </c>
      <c r="BJ30" s="3">
        <f t="shared" si="27"/>
        <v>7768</v>
      </c>
      <c r="BK30" s="3">
        <f t="shared" si="4"/>
        <v>46607</v>
      </c>
      <c r="BL30" s="11">
        <v>0.7</v>
      </c>
      <c r="BM30" s="3">
        <f t="shared" si="5"/>
        <v>32625</v>
      </c>
      <c r="BN30" s="11">
        <v>0.8</v>
      </c>
      <c r="BO30" s="3">
        <f t="shared" si="6"/>
        <v>37286</v>
      </c>
      <c r="BP30" s="3">
        <f t="shared" si="7"/>
        <v>116518</v>
      </c>
      <c r="BQ30" s="3"/>
      <c r="BR30" s="3">
        <f t="shared" si="28"/>
        <v>1398216</v>
      </c>
      <c r="BS30" s="3">
        <f t="shared" si="29"/>
        <v>139822</v>
      </c>
      <c r="BT30" s="3">
        <f t="shared" si="30"/>
        <v>1538038</v>
      </c>
      <c r="BU30" s="8">
        <f t="shared" si="36"/>
        <v>38198</v>
      </c>
      <c r="BV30" s="8">
        <f t="shared" si="34"/>
        <v>63555</v>
      </c>
      <c r="BW30" s="8">
        <f t="shared" si="31"/>
        <v>-25357</v>
      </c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57" customFormat="1" ht="38.25" x14ac:dyDescent="0.25">
      <c r="A31" s="3">
        <v>12</v>
      </c>
      <c r="B31" s="66" t="s">
        <v>128</v>
      </c>
      <c r="C31" s="88" t="s">
        <v>129</v>
      </c>
      <c r="D31" s="22" t="s">
        <v>130</v>
      </c>
      <c r="E31" s="22" t="s">
        <v>92</v>
      </c>
      <c r="F31" s="66" t="s">
        <v>64</v>
      </c>
      <c r="G31" s="22" t="s">
        <v>93</v>
      </c>
      <c r="H31" s="3">
        <v>7107</v>
      </c>
      <c r="I31" s="11">
        <v>1.5</v>
      </c>
      <c r="J31" s="3">
        <f t="shared" si="35"/>
        <v>10661</v>
      </c>
      <c r="K31" s="3">
        <f t="shared" si="2"/>
        <v>592</v>
      </c>
      <c r="L31" s="27"/>
      <c r="M31" s="27">
        <v>20</v>
      </c>
      <c r="N31" s="3">
        <v>11</v>
      </c>
      <c r="O31" s="27">
        <f t="shared" si="32"/>
        <v>31</v>
      </c>
      <c r="P31" s="3">
        <f t="shared" si="8"/>
        <v>0</v>
      </c>
      <c r="Q31" s="3">
        <f t="shared" si="9"/>
        <v>11840</v>
      </c>
      <c r="R31" s="3">
        <f t="shared" si="10"/>
        <v>6512</v>
      </c>
      <c r="S31" s="68">
        <f t="shared" si="11"/>
        <v>18352</v>
      </c>
      <c r="T31" s="69">
        <v>29</v>
      </c>
      <c r="U31" s="20">
        <v>0.2</v>
      </c>
      <c r="V31" s="70">
        <f t="shared" si="12"/>
        <v>3434</v>
      </c>
      <c r="W31" s="11">
        <v>2</v>
      </c>
      <c r="X31" s="20">
        <v>0.25</v>
      </c>
      <c r="Y31" s="3">
        <f t="shared" si="13"/>
        <v>296</v>
      </c>
      <c r="Z31" s="3"/>
      <c r="AA31" s="20"/>
      <c r="AB31" s="3">
        <f t="shared" si="14"/>
        <v>0</v>
      </c>
      <c r="AC31" s="3">
        <v>16</v>
      </c>
      <c r="AD31" s="20">
        <v>0.05</v>
      </c>
      <c r="AE31" s="3">
        <f t="shared" si="15"/>
        <v>474</v>
      </c>
      <c r="AF31" s="3">
        <v>6</v>
      </c>
      <c r="AG31" s="4">
        <v>0.1</v>
      </c>
      <c r="AH31" s="3">
        <f t="shared" si="16"/>
        <v>355</v>
      </c>
      <c r="AI31" s="3"/>
      <c r="AJ31" s="4"/>
      <c r="AK31" s="3">
        <f t="shared" si="17"/>
        <v>0</v>
      </c>
      <c r="AL31" s="3"/>
      <c r="AM31" s="4"/>
      <c r="AN31" s="3">
        <f t="shared" si="18"/>
        <v>0</v>
      </c>
      <c r="AO31" s="4"/>
      <c r="AP31" s="3">
        <f t="shared" si="19"/>
        <v>0</v>
      </c>
      <c r="AQ31" s="4">
        <v>0.05</v>
      </c>
      <c r="AR31" s="3">
        <f t="shared" si="20"/>
        <v>533</v>
      </c>
      <c r="AS31" s="4"/>
      <c r="AT31" s="3">
        <f t="shared" si="21"/>
        <v>0</v>
      </c>
      <c r="AU31" s="4"/>
      <c r="AV31" s="3">
        <f t="shared" si="22"/>
        <v>0</v>
      </c>
      <c r="AW31" s="20">
        <f t="shared" si="33"/>
        <v>0.28000000000000003</v>
      </c>
      <c r="AX31" s="3">
        <f t="shared" si="3"/>
        <v>5092</v>
      </c>
      <c r="AY31" s="76">
        <v>0.1</v>
      </c>
      <c r="AZ31" s="20">
        <v>0</v>
      </c>
      <c r="BA31" s="20">
        <f t="shared" si="23"/>
        <v>0.1</v>
      </c>
      <c r="BB31" s="3">
        <f t="shared" si="24"/>
        <v>1835</v>
      </c>
      <c r="BC31" s="11">
        <v>0.2</v>
      </c>
      <c r="BD31" s="3">
        <f t="shared" si="25"/>
        <v>5056</v>
      </c>
      <c r="BE31" s="3">
        <v>50</v>
      </c>
      <c r="BF31" s="3">
        <f t="shared" si="26"/>
        <v>30385</v>
      </c>
      <c r="BG31" s="3"/>
      <c r="BH31" s="3"/>
      <c r="BI31" s="11">
        <v>0.2</v>
      </c>
      <c r="BJ31" s="3">
        <f t="shared" si="27"/>
        <v>6077</v>
      </c>
      <c r="BK31" s="3">
        <f t="shared" si="4"/>
        <v>36462</v>
      </c>
      <c r="BL31" s="11">
        <v>0.7</v>
      </c>
      <c r="BM31" s="3">
        <f t="shared" si="5"/>
        <v>25523</v>
      </c>
      <c r="BN31" s="11">
        <v>0.8</v>
      </c>
      <c r="BO31" s="3">
        <f t="shared" si="6"/>
        <v>29170</v>
      </c>
      <c r="BP31" s="3">
        <f t="shared" si="7"/>
        <v>91155</v>
      </c>
      <c r="BQ31" s="3"/>
      <c r="BR31" s="3">
        <f t="shared" si="28"/>
        <v>1093860</v>
      </c>
      <c r="BS31" s="3">
        <f t="shared" si="29"/>
        <v>109386</v>
      </c>
      <c r="BT31" s="3">
        <f t="shared" si="30"/>
        <v>1203246</v>
      </c>
      <c r="BU31" s="8">
        <f t="shared" si="36"/>
        <v>38198</v>
      </c>
      <c r="BV31" s="8">
        <f t="shared" si="34"/>
        <v>52929</v>
      </c>
      <c r="BW31" s="8">
        <f t="shared" si="31"/>
        <v>-14731</v>
      </c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57" customFormat="1" ht="45" x14ac:dyDescent="0.25">
      <c r="A32" s="3">
        <v>13</v>
      </c>
      <c r="B32" s="66" t="s">
        <v>131</v>
      </c>
      <c r="C32" s="89" t="s">
        <v>132</v>
      </c>
      <c r="D32" s="22" t="s">
        <v>133</v>
      </c>
      <c r="E32" s="22" t="s">
        <v>92</v>
      </c>
      <c r="F32" s="66" t="s">
        <v>73</v>
      </c>
      <c r="G32" s="75" t="s">
        <v>121</v>
      </c>
      <c r="H32" s="3">
        <v>7107</v>
      </c>
      <c r="I32" s="11">
        <v>1.5</v>
      </c>
      <c r="J32" s="3">
        <f t="shared" si="35"/>
        <v>10661</v>
      </c>
      <c r="K32" s="3">
        <f t="shared" si="2"/>
        <v>592</v>
      </c>
      <c r="L32" s="27"/>
      <c r="M32" s="27">
        <v>22</v>
      </c>
      <c r="N32" s="3">
        <v>11</v>
      </c>
      <c r="O32" s="27">
        <f t="shared" si="32"/>
        <v>33</v>
      </c>
      <c r="P32" s="3">
        <f t="shared" si="8"/>
        <v>0</v>
      </c>
      <c r="Q32" s="3">
        <f t="shared" si="9"/>
        <v>13024</v>
      </c>
      <c r="R32" s="3">
        <f t="shared" si="10"/>
        <v>6512</v>
      </c>
      <c r="S32" s="68">
        <f t="shared" si="11"/>
        <v>19536</v>
      </c>
      <c r="T32" s="69">
        <v>30</v>
      </c>
      <c r="U32" s="20">
        <v>0.2</v>
      </c>
      <c r="V32" s="70">
        <f t="shared" si="12"/>
        <v>3552</v>
      </c>
      <c r="W32" s="11">
        <v>3</v>
      </c>
      <c r="X32" s="20">
        <v>0.25</v>
      </c>
      <c r="Y32" s="3">
        <f t="shared" si="13"/>
        <v>444</v>
      </c>
      <c r="Z32" s="3"/>
      <c r="AA32" s="20"/>
      <c r="AB32" s="3">
        <f t="shared" si="14"/>
        <v>0</v>
      </c>
      <c r="AC32" s="3">
        <v>18</v>
      </c>
      <c r="AD32" s="20">
        <v>0.05</v>
      </c>
      <c r="AE32" s="3">
        <f t="shared" si="15"/>
        <v>533</v>
      </c>
      <c r="AF32" s="3">
        <v>4</v>
      </c>
      <c r="AG32" s="4">
        <v>0.1</v>
      </c>
      <c r="AH32" s="3">
        <f t="shared" si="16"/>
        <v>237</v>
      </c>
      <c r="AI32" s="3"/>
      <c r="AJ32" s="4"/>
      <c r="AK32" s="3">
        <f t="shared" si="17"/>
        <v>0</v>
      </c>
      <c r="AL32" s="3"/>
      <c r="AM32" s="4"/>
      <c r="AN32" s="3">
        <f t="shared" si="18"/>
        <v>0</v>
      </c>
      <c r="AO32" s="4">
        <v>0.3</v>
      </c>
      <c r="AP32" s="3">
        <f t="shared" si="19"/>
        <v>3198</v>
      </c>
      <c r="AQ32" s="4">
        <v>0.1</v>
      </c>
      <c r="AR32" s="3">
        <f t="shared" si="20"/>
        <v>1066</v>
      </c>
      <c r="AS32" s="4">
        <v>0.05</v>
      </c>
      <c r="AT32" s="3">
        <f t="shared" si="21"/>
        <v>533</v>
      </c>
      <c r="AU32" s="4"/>
      <c r="AV32" s="3">
        <f t="shared" si="22"/>
        <v>0</v>
      </c>
      <c r="AW32" s="20">
        <f t="shared" si="33"/>
        <v>0.49</v>
      </c>
      <c r="AX32" s="3">
        <f t="shared" si="3"/>
        <v>9563</v>
      </c>
      <c r="AY32" s="76">
        <v>0.2</v>
      </c>
      <c r="AZ32" s="76">
        <v>0.05</v>
      </c>
      <c r="BA32" s="20">
        <f t="shared" si="23"/>
        <v>0.25</v>
      </c>
      <c r="BB32" s="3">
        <f t="shared" si="24"/>
        <v>4884</v>
      </c>
      <c r="BC32" s="11">
        <v>0.2</v>
      </c>
      <c r="BD32" s="3">
        <f t="shared" si="25"/>
        <v>6797</v>
      </c>
      <c r="BE32" s="3">
        <v>50</v>
      </c>
      <c r="BF32" s="3">
        <f t="shared" si="26"/>
        <v>40830</v>
      </c>
      <c r="BG32" s="3"/>
      <c r="BH32" s="3"/>
      <c r="BI32" s="11">
        <v>0.2</v>
      </c>
      <c r="BJ32" s="3">
        <f t="shared" si="27"/>
        <v>8166</v>
      </c>
      <c r="BK32" s="3">
        <f t="shared" si="4"/>
        <v>48996</v>
      </c>
      <c r="BL32" s="11">
        <v>0.7</v>
      </c>
      <c r="BM32" s="3">
        <f t="shared" si="5"/>
        <v>34297</v>
      </c>
      <c r="BN32" s="11">
        <v>0.8</v>
      </c>
      <c r="BO32" s="3">
        <f t="shared" si="6"/>
        <v>39197</v>
      </c>
      <c r="BP32" s="3">
        <f t="shared" si="7"/>
        <v>122490</v>
      </c>
      <c r="BQ32" s="3"/>
      <c r="BR32" s="3">
        <f t="shared" si="28"/>
        <v>1469880</v>
      </c>
      <c r="BS32" s="3">
        <f t="shared" si="29"/>
        <v>146988</v>
      </c>
      <c r="BT32" s="3">
        <f t="shared" si="30"/>
        <v>1616868</v>
      </c>
      <c r="BU32" s="8">
        <f t="shared" si="36"/>
        <v>38198</v>
      </c>
      <c r="BV32" s="8">
        <f t="shared" si="34"/>
        <v>66813</v>
      </c>
      <c r="BW32" s="8">
        <f t="shared" si="31"/>
        <v>-28615</v>
      </c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57" customFormat="1" ht="25.5" x14ac:dyDescent="0.25">
      <c r="A33" s="3">
        <v>14</v>
      </c>
      <c r="B33" s="66" t="s">
        <v>134</v>
      </c>
      <c r="C33" s="89" t="s">
        <v>135</v>
      </c>
      <c r="D33" s="22" t="s">
        <v>136</v>
      </c>
      <c r="E33" s="22" t="s">
        <v>92</v>
      </c>
      <c r="F33" s="66" t="s">
        <v>73</v>
      </c>
      <c r="G33" s="22" t="s">
        <v>137</v>
      </c>
      <c r="H33" s="3">
        <v>7107</v>
      </c>
      <c r="I33" s="11">
        <v>1.5</v>
      </c>
      <c r="J33" s="3">
        <f t="shared" si="35"/>
        <v>10661</v>
      </c>
      <c r="K33" s="3">
        <f t="shared" si="2"/>
        <v>592</v>
      </c>
      <c r="L33" s="27"/>
      <c r="M33" s="27">
        <v>34</v>
      </c>
      <c r="N33" s="3"/>
      <c r="O33" s="27">
        <f t="shared" si="32"/>
        <v>34</v>
      </c>
      <c r="P33" s="3">
        <f t="shared" si="8"/>
        <v>0</v>
      </c>
      <c r="Q33" s="3">
        <f t="shared" si="9"/>
        <v>20128</v>
      </c>
      <c r="R33" s="3">
        <f t="shared" si="10"/>
        <v>0</v>
      </c>
      <c r="S33" s="68">
        <f t="shared" si="11"/>
        <v>20128</v>
      </c>
      <c r="T33" s="69">
        <v>33</v>
      </c>
      <c r="U33" s="20">
        <v>0.2</v>
      </c>
      <c r="V33" s="70">
        <f t="shared" si="12"/>
        <v>3907</v>
      </c>
      <c r="W33" s="11">
        <v>1</v>
      </c>
      <c r="X33" s="20">
        <v>0.25</v>
      </c>
      <c r="Y33" s="3">
        <f t="shared" si="13"/>
        <v>148</v>
      </c>
      <c r="Z33" s="3"/>
      <c r="AA33" s="20"/>
      <c r="AB33" s="3">
        <f t="shared" si="14"/>
        <v>0</v>
      </c>
      <c r="AC33" s="3">
        <v>33</v>
      </c>
      <c r="AD33" s="20">
        <v>0.1</v>
      </c>
      <c r="AE33" s="3">
        <f t="shared" si="15"/>
        <v>1954</v>
      </c>
      <c r="AF33" s="3">
        <v>11</v>
      </c>
      <c r="AG33" s="4">
        <v>0.1</v>
      </c>
      <c r="AH33" s="3">
        <f t="shared" si="16"/>
        <v>651</v>
      </c>
      <c r="AI33" s="3"/>
      <c r="AJ33" s="4"/>
      <c r="AK33" s="3">
        <f t="shared" si="17"/>
        <v>0</v>
      </c>
      <c r="AL33" s="3"/>
      <c r="AM33" s="4"/>
      <c r="AN33" s="3">
        <f t="shared" si="18"/>
        <v>0</v>
      </c>
      <c r="AO33" s="4">
        <v>0.3</v>
      </c>
      <c r="AP33" s="3">
        <f t="shared" si="19"/>
        <v>3198</v>
      </c>
      <c r="AQ33" s="4">
        <v>0.05</v>
      </c>
      <c r="AR33" s="3">
        <f t="shared" si="20"/>
        <v>533</v>
      </c>
      <c r="AS33" s="4"/>
      <c r="AT33" s="3">
        <f t="shared" si="21"/>
        <v>0</v>
      </c>
      <c r="AU33" s="4"/>
      <c r="AV33" s="3">
        <f t="shared" si="22"/>
        <v>0</v>
      </c>
      <c r="AW33" s="20">
        <f t="shared" si="33"/>
        <v>0.52</v>
      </c>
      <c r="AX33" s="3">
        <f t="shared" si="3"/>
        <v>10391</v>
      </c>
      <c r="AY33" s="76">
        <v>0.2</v>
      </c>
      <c r="AZ33" s="76">
        <v>0.15</v>
      </c>
      <c r="BA33" s="20">
        <f t="shared" si="23"/>
        <v>0.35</v>
      </c>
      <c r="BB33" s="3">
        <f t="shared" si="24"/>
        <v>7045</v>
      </c>
      <c r="BC33" s="11">
        <v>0.2</v>
      </c>
      <c r="BD33" s="3">
        <f t="shared" si="25"/>
        <v>7513</v>
      </c>
      <c r="BE33" s="3">
        <v>50</v>
      </c>
      <c r="BF33" s="3">
        <f t="shared" si="26"/>
        <v>45127</v>
      </c>
      <c r="BG33" s="3"/>
      <c r="BH33" s="3"/>
      <c r="BI33" s="11">
        <v>0.2</v>
      </c>
      <c r="BJ33" s="3">
        <f t="shared" si="27"/>
        <v>9025</v>
      </c>
      <c r="BK33" s="3">
        <f t="shared" si="4"/>
        <v>54152</v>
      </c>
      <c r="BL33" s="11">
        <v>0.7</v>
      </c>
      <c r="BM33" s="3">
        <f t="shared" si="5"/>
        <v>37906</v>
      </c>
      <c r="BN33" s="11">
        <v>0.8</v>
      </c>
      <c r="BO33" s="3">
        <f t="shared" si="6"/>
        <v>43322</v>
      </c>
      <c r="BP33" s="3">
        <f t="shared" si="7"/>
        <v>135380</v>
      </c>
      <c r="BQ33" s="3"/>
      <c r="BR33" s="3">
        <f t="shared" si="28"/>
        <v>1624560</v>
      </c>
      <c r="BS33" s="3">
        <f t="shared" si="29"/>
        <v>162456</v>
      </c>
      <c r="BT33" s="3">
        <f t="shared" si="30"/>
        <v>1787016</v>
      </c>
      <c r="BU33" s="8">
        <f t="shared" si="36"/>
        <v>38198</v>
      </c>
      <c r="BV33" s="8">
        <f t="shared" si="34"/>
        <v>71672</v>
      </c>
      <c r="BW33" s="8">
        <f t="shared" si="31"/>
        <v>-33474</v>
      </c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57" customFormat="1" ht="38.25" x14ac:dyDescent="0.25">
      <c r="A34" s="3">
        <v>15</v>
      </c>
      <c r="B34" s="66" t="s">
        <v>138</v>
      </c>
      <c r="C34" s="85" t="s">
        <v>139</v>
      </c>
      <c r="D34" s="22" t="s">
        <v>140</v>
      </c>
      <c r="E34" s="22" t="s">
        <v>141</v>
      </c>
      <c r="F34" s="66" t="s">
        <v>64</v>
      </c>
      <c r="G34" s="22" t="s">
        <v>93</v>
      </c>
      <c r="H34" s="3">
        <v>7107</v>
      </c>
      <c r="I34" s="11">
        <v>1.5</v>
      </c>
      <c r="J34" s="3">
        <f t="shared" si="35"/>
        <v>10661</v>
      </c>
      <c r="K34" s="3">
        <f t="shared" si="2"/>
        <v>592</v>
      </c>
      <c r="L34" s="27"/>
      <c r="M34" s="27">
        <v>21</v>
      </c>
      <c r="N34" s="3">
        <v>13</v>
      </c>
      <c r="O34" s="27">
        <f t="shared" si="32"/>
        <v>34</v>
      </c>
      <c r="P34" s="3">
        <f t="shared" si="8"/>
        <v>0</v>
      </c>
      <c r="Q34" s="3">
        <f t="shared" si="9"/>
        <v>12432</v>
      </c>
      <c r="R34" s="3">
        <f t="shared" si="10"/>
        <v>7696</v>
      </c>
      <c r="S34" s="68">
        <f t="shared" si="11"/>
        <v>20128</v>
      </c>
      <c r="T34" s="69">
        <v>31</v>
      </c>
      <c r="U34" s="20">
        <v>0.2</v>
      </c>
      <c r="V34" s="70">
        <f t="shared" si="12"/>
        <v>3670</v>
      </c>
      <c r="W34" s="11">
        <v>3</v>
      </c>
      <c r="X34" s="20">
        <v>0.25</v>
      </c>
      <c r="Y34" s="3">
        <f t="shared" si="13"/>
        <v>444</v>
      </c>
      <c r="Z34" s="3"/>
      <c r="AA34" s="20"/>
      <c r="AB34" s="3">
        <f t="shared" si="14"/>
        <v>0</v>
      </c>
      <c r="AC34" s="3">
        <v>25</v>
      </c>
      <c r="AD34" s="20">
        <v>0.1</v>
      </c>
      <c r="AE34" s="3">
        <f t="shared" si="15"/>
        <v>1480</v>
      </c>
      <c r="AF34" s="3"/>
      <c r="AG34" s="4"/>
      <c r="AH34" s="3">
        <f t="shared" si="16"/>
        <v>0</v>
      </c>
      <c r="AI34" s="3">
        <v>6</v>
      </c>
      <c r="AJ34" s="4">
        <v>0.1</v>
      </c>
      <c r="AK34" s="3">
        <f t="shared" si="17"/>
        <v>355</v>
      </c>
      <c r="AL34" s="3"/>
      <c r="AM34" s="4"/>
      <c r="AN34" s="3">
        <f t="shared" si="18"/>
        <v>0</v>
      </c>
      <c r="AO34" s="4">
        <v>0.3</v>
      </c>
      <c r="AP34" s="3">
        <f t="shared" si="19"/>
        <v>3198</v>
      </c>
      <c r="AQ34" s="4">
        <v>0.05</v>
      </c>
      <c r="AR34" s="3">
        <f t="shared" si="20"/>
        <v>533</v>
      </c>
      <c r="AS34" s="4"/>
      <c r="AT34" s="3">
        <f t="shared" si="21"/>
        <v>0</v>
      </c>
      <c r="AU34" s="4"/>
      <c r="AV34" s="3">
        <f t="shared" si="22"/>
        <v>0</v>
      </c>
      <c r="AW34" s="20">
        <f t="shared" si="33"/>
        <v>0.48</v>
      </c>
      <c r="AX34" s="3">
        <f t="shared" si="3"/>
        <v>9680</v>
      </c>
      <c r="AY34" s="76">
        <v>0.1</v>
      </c>
      <c r="AZ34" s="20">
        <v>0</v>
      </c>
      <c r="BA34" s="20">
        <f t="shared" si="23"/>
        <v>0.1</v>
      </c>
      <c r="BB34" s="3">
        <f t="shared" si="24"/>
        <v>2013</v>
      </c>
      <c r="BC34" s="11">
        <v>0.2</v>
      </c>
      <c r="BD34" s="3">
        <f t="shared" si="25"/>
        <v>6364</v>
      </c>
      <c r="BE34" s="3">
        <v>50</v>
      </c>
      <c r="BF34" s="3">
        <f t="shared" si="26"/>
        <v>38235</v>
      </c>
      <c r="BG34" s="3"/>
      <c r="BH34" s="3"/>
      <c r="BI34" s="11">
        <v>0.2</v>
      </c>
      <c r="BJ34" s="3">
        <f t="shared" si="27"/>
        <v>7647</v>
      </c>
      <c r="BK34" s="3">
        <f t="shared" si="4"/>
        <v>45882</v>
      </c>
      <c r="BL34" s="11">
        <v>0.7</v>
      </c>
      <c r="BM34" s="3">
        <f t="shared" si="5"/>
        <v>32117</v>
      </c>
      <c r="BN34" s="11">
        <v>0.8</v>
      </c>
      <c r="BO34" s="3">
        <f t="shared" si="6"/>
        <v>36706</v>
      </c>
      <c r="BP34" s="3">
        <f t="shared" si="7"/>
        <v>114705</v>
      </c>
      <c r="BQ34" s="3"/>
      <c r="BR34" s="3">
        <f t="shared" si="28"/>
        <v>1376460</v>
      </c>
      <c r="BS34" s="3">
        <f t="shared" si="29"/>
        <v>137646</v>
      </c>
      <c r="BT34" s="3">
        <f t="shared" si="30"/>
        <v>1514106</v>
      </c>
      <c r="BU34" s="8">
        <f t="shared" si="36"/>
        <v>38198</v>
      </c>
      <c r="BV34" s="8">
        <f t="shared" si="34"/>
        <v>60726</v>
      </c>
      <c r="BW34" s="8">
        <f t="shared" si="31"/>
        <v>-22528</v>
      </c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57" customFormat="1" ht="45" x14ac:dyDescent="0.25">
      <c r="A35" s="3">
        <v>16</v>
      </c>
      <c r="B35" s="66" t="s">
        <v>142</v>
      </c>
      <c r="C35" s="85" t="s">
        <v>143</v>
      </c>
      <c r="D35" s="22" t="s">
        <v>144</v>
      </c>
      <c r="E35" s="22" t="s">
        <v>92</v>
      </c>
      <c r="F35" s="22" t="s">
        <v>93</v>
      </c>
      <c r="G35" s="22" t="s">
        <v>93</v>
      </c>
      <c r="H35" s="3">
        <v>7107</v>
      </c>
      <c r="I35" s="11">
        <v>1.5</v>
      </c>
      <c r="J35" s="3">
        <f t="shared" si="35"/>
        <v>10661</v>
      </c>
      <c r="K35" s="3">
        <f t="shared" si="2"/>
        <v>592</v>
      </c>
      <c r="L35" s="27">
        <v>2</v>
      </c>
      <c r="M35" s="27">
        <v>26</v>
      </c>
      <c r="N35" s="3">
        <v>6</v>
      </c>
      <c r="O35" s="27">
        <f t="shared" si="32"/>
        <v>34</v>
      </c>
      <c r="P35" s="3">
        <f t="shared" si="8"/>
        <v>1184</v>
      </c>
      <c r="Q35" s="3">
        <f t="shared" si="9"/>
        <v>15392</v>
      </c>
      <c r="R35" s="3">
        <f t="shared" si="10"/>
        <v>3552</v>
      </c>
      <c r="S35" s="68">
        <f t="shared" si="11"/>
        <v>20128</v>
      </c>
      <c r="T35" s="69">
        <v>33</v>
      </c>
      <c r="U35" s="20">
        <v>0.2</v>
      </c>
      <c r="V35" s="70">
        <f t="shared" si="12"/>
        <v>3907</v>
      </c>
      <c r="W35" s="11">
        <v>1</v>
      </c>
      <c r="X35" s="20">
        <v>0.25</v>
      </c>
      <c r="Y35" s="3">
        <f t="shared" si="13"/>
        <v>148</v>
      </c>
      <c r="Z35" s="3"/>
      <c r="AA35" s="20"/>
      <c r="AB35" s="3">
        <f t="shared" si="14"/>
        <v>0</v>
      </c>
      <c r="AC35" s="3">
        <v>24</v>
      </c>
      <c r="AD35" s="20">
        <v>0.05</v>
      </c>
      <c r="AE35" s="3">
        <f t="shared" si="15"/>
        <v>710</v>
      </c>
      <c r="AF35" s="3">
        <v>2</v>
      </c>
      <c r="AG35" s="4">
        <v>0.1</v>
      </c>
      <c r="AH35" s="3">
        <f t="shared" si="16"/>
        <v>118</v>
      </c>
      <c r="AI35" s="3">
        <v>9</v>
      </c>
      <c r="AJ35" s="4">
        <v>0.1</v>
      </c>
      <c r="AK35" s="3">
        <f t="shared" si="17"/>
        <v>533</v>
      </c>
      <c r="AL35" s="3"/>
      <c r="AM35" s="4"/>
      <c r="AN35" s="3">
        <f t="shared" si="18"/>
        <v>0</v>
      </c>
      <c r="AO35" s="4">
        <v>0.3</v>
      </c>
      <c r="AP35" s="3">
        <f t="shared" si="19"/>
        <v>3198</v>
      </c>
      <c r="AQ35" s="4">
        <v>0.1</v>
      </c>
      <c r="AR35" s="3">
        <f t="shared" si="20"/>
        <v>1066</v>
      </c>
      <c r="AS35" s="4"/>
      <c r="AT35" s="3">
        <f t="shared" si="21"/>
        <v>0</v>
      </c>
      <c r="AU35" s="4"/>
      <c r="AV35" s="3">
        <f t="shared" si="22"/>
        <v>0</v>
      </c>
      <c r="AW35" s="20">
        <f t="shared" si="33"/>
        <v>0.48</v>
      </c>
      <c r="AX35" s="3">
        <f t="shared" si="3"/>
        <v>9680</v>
      </c>
      <c r="AY35" s="20">
        <v>0</v>
      </c>
      <c r="AZ35" s="20">
        <v>0</v>
      </c>
      <c r="BA35" s="20">
        <f t="shared" si="23"/>
        <v>0</v>
      </c>
      <c r="BB35" s="3">
        <f t="shared" si="24"/>
        <v>0</v>
      </c>
      <c r="BC35" s="11">
        <v>0.2</v>
      </c>
      <c r="BD35" s="3">
        <f t="shared" si="25"/>
        <v>5962</v>
      </c>
      <c r="BE35" s="3">
        <v>50</v>
      </c>
      <c r="BF35" s="3">
        <f t="shared" si="26"/>
        <v>35820</v>
      </c>
      <c r="BG35" s="3"/>
      <c r="BH35" s="3"/>
      <c r="BI35" s="11">
        <v>0.2</v>
      </c>
      <c r="BJ35" s="3">
        <f t="shared" si="27"/>
        <v>7164</v>
      </c>
      <c r="BK35" s="3">
        <f t="shared" si="4"/>
        <v>42984</v>
      </c>
      <c r="BL35" s="11">
        <v>0.7</v>
      </c>
      <c r="BM35" s="3">
        <f t="shared" si="5"/>
        <v>30089</v>
      </c>
      <c r="BN35" s="11">
        <v>0.8</v>
      </c>
      <c r="BO35" s="3">
        <f t="shared" si="6"/>
        <v>34387</v>
      </c>
      <c r="BP35" s="3">
        <f t="shared" si="7"/>
        <v>107460</v>
      </c>
      <c r="BQ35" s="3"/>
      <c r="BR35" s="3">
        <f t="shared" si="28"/>
        <v>1289520</v>
      </c>
      <c r="BS35" s="3">
        <f t="shared" si="29"/>
        <v>128952</v>
      </c>
      <c r="BT35" s="3">
        <f t="shared" si="30"/>
        <v>1418472</v>
      </c>
      <c r="BU35" s="8">
        <f t="shared" si="36"/>
        <v>38198</v>
      </c>
      <c r="BV35" s="8">
        <f t="shared" si="34"/>
        <v>56891</v>
      </c>
      <c r="BW35" s="8">
        <f t="shared" si="31"/>
        <v>-18693</v>
      </c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57" customFormat="1" ht="38.25" x14ac:dyDescent="0.2">
      <c r="A36" s="3">
        <v>17</v>
      </c>
      <c r="B36" s="66" t="s">
        <v>145</v>
      </c>
      <c r="C36" s="85" t="s">
        <v>146</v>
      </c>
      <c r="D36" s="90" t="s">
        <v>147</v>
      </c>
      <c r="E36" s="22" t="s">
        <v>92</v>
      </c>
      <c r="F36" s="80" t="s">
        <v>64</v>
      </c>
      <c r="G36" s="22" t="s">
        <v>93</v>
      </c>
      <c r="H36" s="3">
        <v>7107</v>
      </c>
      <c r="I36" s="11">
        <v>1.5</v>
      </c>
      <c r="J36" s="3">
        <f t="shared" si="35"/>
        <v>10661</v>
      </c>
      <c r="K36" s="3">
        <f t="shared" si="2"/>
        <v>592</v>
      </c>
      <c r="L36" s="27"/>
      <c r="M36" s="27">
        <v>20</v>
      </c>
      <c r="N36" s="3">
        <v>2</v>
      </c>
      <c r="O36" s="27">
        <f t="shared" si="32"/>
        <v>22</v>
      </c>
      <c r="P36" s="3">
        <f t="shared" si="8"/>
        <v>0</v>
      </c>
      <c r="Q36" s="3">
        <f t="shared" si="9"/>
        <v>11840</v>
      </c>
      <c r="R36" s="3">
        <f t="shared" si="10"/>
        <v>1184</v>
      </c>
      <c r="S36" s="68">
        <f t="shared" si="11"/>
        <v>13024</v>
      </c>
      <c r="T36" s="69">
        <v>19</v>
      </c>
      <c r="U36" s="20">
        <v>0.2</v>
      </c>
      <c r="V36" s="70">
        <f t="shared" si="12"/>
        <v>2250</v>
      </c>
      <c r="W36" s="11">
        <v>3</v>
      </c>
      <c r="X36" s="20">
        <v>0.25</v>
      </c>
      <c r="Y36" s="3">
        <f t="shared" si="13"/>
        <v>444</v>
      </c>
      <c r="Z36" s="3"/>
      <c r="AA36" s="20"/>
      <c r="AB36" s="3">
        <f t="shared" si="14"/>
        <v>0</v>
      </c>
      <c r="AC36" s="3">
        <v>17</v>
      </c>
      <c r="AD36" s="20">
        <v>0.05</v>
      </c>
      <c r="AE36" s="3">
        <f t="shared" si="15"/>
        <v>503</v>
      </c>
      <c r="AF36" s="3">
        <v>3</v>
      </c>
      <c r="AG36" s="4">
        <v>0.1</v>
      </c>
      <c r="AH36" s="3">
        <f t="shared" si="16"/>
        <v>178</v>
      </c>
      <c r="AI36" s="3">
        <v>2</v>
      </c>
      <c r="AJ36" s="4">
        <v>0.1</v>
      </c>
      <c r="AK36" s="3">
        <f t="shared" si="17"/>
        <v>118</v>
      </c>
      <c r="AL36" s="3"/>
      <c r="AM36" s="4"/>
      <c r="AN36" s="3">
        <f t="shared" si="18"/>
        <v>0</v>
      </c>
      <c r="AO36" s="4">
        <v>0.3</v>
      </c>
      <c r="AP36" s="3">
        <f t="shared" si="19"/>
        <v>3198</v>
      </c>
      <c r="AQ36" s="4">
        <v>0.05</v>
      </c>
      <c r="AR36" s="3">
        <f t="shared" si="20"/>
        <v>533</v>
      </c>
      <c r="AS36" s="4">
        <v>0.05</v>
      </c>
      <c r="AT36" s="3">
        <f t="shared" si="21"/>
        <v>533</v>
      </c>
      <c r="AU36" s="4"/>
      <c r="AV36" s="3">
        <f t="shared" si="22"/>
        <v>0</v>
      </c>
      <c r="AW36" s="20">
        <f t="shared" si="33"/>
        <v>0.6</v>
      </c>
      <c r="AX36" s="3">
        <f t="shared" si="3"/>
        <v>7757</v>
      </c>
      <c r="AY36" s="76">
        <v>0.1</v>
      </c>
      <c r="AZ36" s="20">
        <v>0</v>
      </c>
      <c r="BA36" s="20">
        <f t="shared" si="23"/>
        <v>0.1</v>
      </c>
      <c r="BB36" s="3">
        <f t="shared" si="24"/>
        <v>1302</v>
      </c>
      <c r="BC36" s="11">
        <v>0.2</v>
      </c>
      <c r="BD36" s="3">
        <f t="shared" si="25"/>
        <v>4417</v>
      </c>
      <c r="BE36" s="3">
        <v>0</v>
      </c>
      <c r="BF36" s="3">
        <f t="shared" si="26"/>
        <v>26500</v>
      </c>
      <c r="BG36" s="3"/>
      <c r="BH36" s="3"/>
      <c r="BI36" s="11">
        <v>0.2</v>
      </c>
      <c r="BJ36" s="3">
        <f t="shared" si="27"/>
        <v>5300</v>
      </c>
      <c r="BK36" s="3">
        <f t="shared" si="4"/>
        <v>31800</v>
      </c>
      <c r="BL36" s="11">
        <v>0.7</v>
      </c>
      <c r="BM36" s="3">
        <f t="shared" si="5"/>
        <v>22260</v>
      </c>
      <c r="BN36" s="11">
        <v>0.8</v>
      </c>
      <c r="BO36" s="3">
        <f t="shared" si="6"/>
        <v>25440</v>
      </c>
      <c r="BP36" s="3">
        <f t="shared" si="7"/>
        <v>79500</v>
      </c>
      <c r="BQ36" s="3"/>
      <c r="BR36" s="3">
        <f t="shared" si="28"/>
        <v>954000</v>
      </c>
      <c r="BS36" s="3">
        <f t="shared" si="29"/>
        <v>95400</v>
      </c>
      <c r="BT36" s="3">
        <f t="shared" si="30"/>
        <v>1049400</v>
      </c>
      <c r="BU36" s="8">
        <f t="shared" si="36"/>
        <v>38198</v>
      </c>
      <c r="BV36" s="8">
        <f t="shared" si="34"/>
        <v>65045</v>
      </c>
      <c r="BW36" s="8">
        <f t="shared" si="31"/>
        <v>-26847</v>
      </c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93" customFormat="1" ht="57" customHeight="1" x14ac:dyDescent="0.25">
      <c r="A37" s="3">
        <v>18</v>
      </c>
      <c r="B37" s="66" t="s">
        <v>148</v>
      </c>
      <c r="C37" s="85" t="s">
        <v>149</v>
      </c>
      <c r="D37" s="91" t="s">
        <v>150</v>
      </c>
      <c r="E37" s="22" t="s">
        <v>151</v>
      </c>
      <c r="F37" s="22" t="s">
        <v>93</v>
      </c>
      <c r="G37" s="22" t="s">
        <v>93</v>
      </c>
      <c r="H37" s="3">
        <v>7107</v>
      </c>
      <c r="I37" s="11">
        <v>1.4</v>
      </c>
      <c r="J37" s="3">
        <f t="shared" si="35"/>
        <v>9950</v>
      </c>
      <c r="K37" s="3">
        <f t="shared" si="2"/>
        <v>553</v>
      </c>
      <c r="L37" s="27">
        <v>4</v>
      </c>
      <c r="M37" s="27">
        <v>24</v>
      </c>
      <c r="N37" s="3">
        <v>6</v>
      </c>
      <c r="O37" s="27">
        <f t="shared" si="32"/>
        <v>34</v>
      </c>
      <c r="P37" s="3">
        <f t="shared" si="8"/>
        <v>2212</v>
      </c>
      <c r="Q37" s="3">
        <f t="shared" si="9"/>
        <v>13272</v>
      </c>
      <c r="R37" s="3">
        <f t="shared" si="10"/>
        <v>3318</v>
      </c>
      <c r="S37" s="68">
        <f t="shared" si="11"/>
        <v>18802</v>
      </c>
      <c r="T37" s="69">
        <v>34</v>
      </c>
      <c r="U37" s="20">
        <v>0.2</v>
      </c>
      <c r="V37" s="70">
        <f t="shared" si="12"/>
        <v>3760</v>
      </c>
      <c r="W37" s="11"/>
      <c r="X37" s="20">
        <v>0.25</v>
      </c>
      <c r="Y37" s="3">
        <f t="shared" si="13"/>
        <v>0</v>
      </c>
      <c r="Z37" s="3">
        <v>4</v>
      </c>
      <c r="AA37" s="20">
        <v>0.1</v>
      </c>
      <c r="AB37" s="3">
        <f t="shared" si="14"/>
        <v>221</v>
      </c>
      <c r="AC37" s="3">
        <v>30</v>
      </c>
      <c r="AD37" s="20">
        <v>0.1</v>
      </c>
      <c r="AE37" s="3">
        <f t="shared" si="15"/>
        <v>1659</v>
      </c>
      <c r="AF37" s="3">
        <v>6</v>
      </c>
      <c r="AG37" s="4">
        <v>0.1</v>
      </c>
      <c r="AH37" s="3">
        <f t="shared" si="16"/>
        <v>332</v>
      </c>
      <c r="AI37" s="3"/>
      <c r="AJ37" s="4"/>
      <c r="AK37" s="3">
        <f t="shared" si="17"/>
        <v>0</v>
      </c>
      <c r="AL37" s="3"/>
      <c r="AM37" s="4"/>
      <c r="AN37" s="3">
        <f t="shared" si="18"/>
        <v>0</v>
      </c>
      <c r="AO37" s="4"/>
      <c r="AP37" s="3">
        <f t="shared" si="19"/>
        <v>0</v>
      </c>
      <c r="AQ37" s="4">
        <v>0.05</v>
      </c>
      <c r="AR37" s="3">
        <f t="shared" si="20"/>
        <v>498</v>
      </c>
      <c r="AS37" s="4"/>
      <c r="AT37" s="3">
        <f t="shared" si="21"/>
        <v>0</v>
      </c>
      <c r="AU37" s="4"/>
      <c r="AV37" s="3">
        <f t="shared" si="22"/>
        <v>0</v>
      </c>
      <c r="AW37" s="20">
        <f t="shared" si="33"/>
        <v>0.34</v>
      </c>
      <c r="AX37" s="3">
        <f t="shared" si="3"/>
        <v>6470</v>
      </c>
      <c r="AY37" s="20">
        <v>0</v>
      </c>
      <c r="AZ37" s="20">
        <v>0</v>
      </c>
      <c r="BA37" s="20">
        <f t="shared" si="23"/>
        <v>0</v>
      </c>
      <c r="BB37" s="3">
        <f t="shared" si="24"/>
        <v>0</v>
      </c>
      <c r="BC37" s="11">
        <v>0.2</v>
      </c>
      <c r="BD37" s="3">
        <f t="shared" si="25"/>
        <v>5054</v>
      </c>
      <c r="BE37" s="3">
        <v>50</v>
      </c>
      <c r="BF37" s="3">
        <f t="shared" si="26"/>
        <v>30376</v>
      </c>
      <c r="BG37" s="3"/>
      <c r="BH37" s="3"/>
      <c r="BI37" s="11">
        <v>0.2</v>
      </c>
      <c r="BJ37" s="3">
        <f t="shared" si="27"/>
        <v>6075</v>
      </c>
      <c r="BK37" s="3">
        <f t="shared" si="4"/>
        <v>36451</v>
      </c>
      <c r="BL37" s="11">
        <v>0.7</v>
      </c>
      <c r="BM37" s="3">
        <f t="shared" si="5"/>
        <v>25516</v>
      </c>
      <c r="BN37" s="77">
        <v>0.8</v>
      </c>
      <c r="BO37" s="3">
        <f t="shared" si="6"/>
        <v>29161</v>
      </c>
      <c r="BP37" s="3">
        <f t="shared" si="7"/>
        <v>91128</v>
      </c>
      <c r="BQ37" s="3"/>
      <c r="BR37" s="3">
        <f t="shared" si="28"/>
        <v>1093536</v>
      </c>
      <c r="BS37" s="3">
        <f t="shared" si="29"/>
        <v>109354</v>
      </c>
      <c r="BT37" s="3">
        <f t="shared" si="30"/>
        <v>1202890</v>
      </c>
      <c r="BU37" s="8">
        <f t="shared" si="36"/>
        <v>38198</v>
      </c>
      <c r="BV37" s="8">
        <f t="shared" si="34"/>
        <v>48244</v>
      </c>
      <c r="BW37" s="8">
        <f t="shared" si="31"/>
        <v>-10046</v>
      </c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8"/>
    </row>
    <row r="38" spans="1:256" s="17" customFormat="1" ht="39" customHeight="1" x14ac:dyDescent="0.25">
      <c r="A38" s="3">
        <v>19</v>
      </c>
      <c r="B38" s="66" t="s">
        <v>152</v>
      </c>
      <c r="C38" s="85" t="s">
        <v>153</v>
      </c>
      <c r="D38" s="22" t="s">
        <v>154</v>
      </c>
      <c r="E38" s="22" t="s">
        <v>101</v>
      </c>
      <c r="F38" s="22" t="s">
        <v>93</v>
      </c>
      <c r="G38" s="22" t="s">
        <v>93</v>
      </c>
      <c r="H38" s="3">
        <v>7107</v>
      </c>
      <c r="I38" s="11">
        <v>1.3</v>
      </c>
      <c r="J38" s="3">
        <f t="shared" si="35"/>
        <v>9239</v>
      </c>
      <c r="K38" s="3">
        <f t="shared" si="2"/>
        <v>513</v>
      </c>
      <c r="L38" s="27">
        <v>6</v>
      </c>
      <c r="M38" s="27">
        <v>17</v>
      </c>
      <c r="N38" s="3">
        <v>2</v>
      </c>
      <c r="O38" s="27">
        <f t="shared" si="32"/>
        <v>25</v>
      </c>
      <c r="P38" s="3">
        <f t="shared" si="8"/>
        <v>3078</v>
      </c>
      <c r="Q38" s="3">
        <f t="shared" si="9"/>
        <v>8721</v>
      </c>
      <c r="R38" s="3">
        <f t="shared" si="10"/>
        <v>1026</v>
      </c>
      <c r="S38" s="68">
        <f t="shared" si="11"/>
        <v>12825</v>
      </c>
      <c r="T38" s="69">
        <v>20</v>
      </c>
      <c r="U38" s="20">
        <v>0.2</v>
      </c>
      <c r="V38" s="70">
        <f t="shared" si="12"/>
        <v>2052</v>
      </c>
      <c r="W38" s="11">
        <v>5</v>
      </c>
      <c r="X38" s="20">
        <v>0.25</v>
      </c>
      <c r="Y38" s="3">
        <f t="shared" si="13"/>
        <v>641</v>
      </c>
      <c r="Z38" s="3"/>
      <c r="AA38" s="20"/>
      <c r="AB38" s="3">
        <f t="shared" si="14"/>
        <v>0</v>
      </c>
      <c r="AC38" s="3"/>
      <c r="AD38" s="20"/>
      <c r="AE38" s="3">
        <f t="shared" si="15"/>
        <v>0</v>
      </c>
      <c r="AF38" s="3">
        <v>6</v>
      </c>
      <c r="AG38" s="4">
        <v>0.1</v>
      </c>
      <c r="AH38" s="3">
        <f t="shared" si="16"/>
        <v>308</v>
      </c>
      <c r="AI38" s="3"/>
      <c r="AJ38" s="4"/>
      <c r="AK38" s="3">
        <f t="shared" si="17"/>
        <v>0</v>
      </c>
      <c r="AL38" s="3"/>
      <c r="AM38" s="4"/>
      <c r="AN38" s="3">
        <f t="shared" si="18"/>
        <v>0</v>
      </c>
      <c r="AO38" s="4"/>
      <c r="AP38" s="3">
        <f t="shared" si="19"/>
        <v>0</v>
      </c>
      <c r="AQ38" s="82">
        <v>2.5000000000000001E-2</v>
      </c>
      <c r="AR38" s="3">
        <f t="shared" si="20"/>
        <v>231</v>
      </c>
      <c r="AS38" s="4"/>
      <c r="AT38" s="3">
        <f t="shared" si="21"/>
        <v>0</v>
      </c>
      <c r="AU38" s="4"/>
      <c r="AV38" s="3">
        <f t="shared" si="22"/>
        <v>0</v>
      </c>
      <c r="AW38" s="20">
        <f t="shared" si="33"/>
        <v>0.25</v>
      </c>
      <c r="AX38" s="3">
        <f t="shared" si="3"/>
        <v>3232</v>
      </c>
      <c r="AY38" s="76">
        <v>0</v>
      </c>
      <c r="AZ38" s="20">
        <v>0</v>
      </c>
      <c r="BA38" s="20">
        <f t="shared" si="23"/>
        <v>0</v>
      </c>
      <c r="BB38" s="3">
        <f t="shared" si="24"/>
        <v>0</v>
      </c>
      <c r="BC38" s="11">
        <v>0.2</v>
      </c>
      <c r="BD38" s="3">
        <f t="shared" si="25"/>
        <v>3211</v>
      </c>
      <c r="BE38" s="3">
        <v>50</v>
      </c>
      <c r="BF38" s="3">
        <f t="shared" si="26"/>
        <v>19318</v>
      </c>
      <c r="BG38" s="3"/>
      <c r="BH38" s="3"/>
      <c r="BI38" s="11">
        <v>0.2</v>
      </c>
      <c r="BJ38" s="3">
        <f t="shared" si="27"/>
        <v>3864</v>
      </c>
      <c r="BK38" s="3">
        <f t="shared" si="4"/>
        <v>23182</v>
      </c>
      <c r="BL38" s="11">
        <v>0.7</v>
      </c>
      <c r="BM38" s="3">
        <f t="shared" si="5"/>
        <v>16227</v>
      </c>
      <c r="BN38" s="11">
        <v>0.8</v>
      </c>
      <c r="BO38" s="3">
        <f t="shared" si="6"/>
        <v>18546</v>
      </c>
      <c r="BP38" s="3">
        <f t="shared" si="7"/>
        <v>57955</v>
      </c>
      <c r="BQ38" s="3"/>
      <c r="BR38" s="3">
        <f t="shared" si="28"/>
        <v>695460</v>
      </c>
      <c r="BS38" s="3">
        <f t="shared" si="29"/>
        <v>69546</v>
      </c>
      <c r="BT38" s="3">
        <f t="shared" si="30"/>
        <v>765006</v>
      </c>
      <c r="BU38" s="8">
        <f t="shared" si="36"/>
        <v>38198</v>
      </c>
      <c r="BV38" s="8">
        <f t="shared" si="34"/>
        <v>41728</v>
      </c>
      <c r="BW38" s="8">
        <f t="shared" si="31"/>
        <v>-3530</v>
      </c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17" customFormat="1" ht="29.25" customHeight="1" x14ac:dyDescent="0.25">
      <c r="A39" s="3">
        <v>20</v>
      </c>
      <c r="B39" s="66" t="s">
        <v>155</v>
      </c>
      <c r="C39" s="94" t="s">
        <v>156</v>
      </c>
      <c r="D39" s="22" t="s">
        <v>157</v>
      </c>
      <c r="E39" s="22" t="s">
        <v>92</v>
      </c>
      <c r="F39" s="66" t="s">
        <v>64</v>
      </c>
      <c r="G39" s="22" t="s">
        <v>93</v>
      </c>
      <c r="H39" s="3">
        <v>7107</v>
      </c>
      <c r="I39" s="11">
        <v>1.5</v>
      </c>
      <c r="J39" s="3">
        <f t="shared" si="35"/>
        <v>10661</v>
      </c>
      <c r="K39" s="3">
        <f t="shared" si="2"/>
        <v>592</v>
      </c>
      <c r="L39" s="27">
        <v>15</v>
      </c>
      <c r="M39" s="27">
        <v>14</v>
      </c>
      <c r="N39" s="3">
        <v>6</v>
      </c>
      <c r="O39" s="27">
        <f t="shared" si="32"/>
        <v>35</v>
      </c>
      <c r="P39" s="3">
        <f t="shared" si="8"/>
        <v>8880</v>
      </c>
      <c r="Q39" s="3">
        <f t="shared" si="9"/>
        <v>8288</v>
      </c>
      <c r="R39" s="3">
        <f t="shared" si="10"/>
        <v>3552</v>
      </c>
      <c r="S39" s="68">
        <f t="shared" si="11"/>
        <v>20720</v>
      </c>
      <c r="T39" s="69">
        <v>26</v>
      </c>
      <c r="U39" s="20">
        <v>0.2</v>
      </c>
      <c r="V39" s="70">
        <f t="shared" si="12"/>
        <v>3078</v>
      </c>
      <c r="W39" s="11">
        <v>9</v>
      </c>
      <c r="X39" s="20">
        <v>0.25</v>
      </c>
      <c r="Y39" s="3">
        <f t="shared" si="13"/>
        <v>1332</v>
      </c>
      <c r="Z39" s="3"/>
      <c r="AA39" s="20"/>
      <c r="AB39" s="3">
        <f t="shared" si="14"/>
        <v>0</v>
      </c>
      <c r="AC39" s="3"/>
      <c r="AD39" s="20"/>
      <c r="AE39" s="3">
        <f t="shared" si="15"/>
        <v>0</v>
      </c>
      <c r="AF39" s="3">
        <v>2</v>
      </c>
      <c r="AG39" s="4">
        <v>0.1</v>
      </c>
      <c r="AH39" s="3">
        <f t="shared" si="16"/>
        <v>118</v>
      </c>
      <c r="AI39" s="3">
        <v>2</v>
      </c>
      <c r="AJ39" s="4">
        <v>0.1</v>
      </c>
      <c r="AK39" s="3">
        <f t="shared" si="17"/>
        <v>118</v>
      </c>
      <c r="AL39" s="3"/>
      <c r="AM39" s="4"/>
      <c r="AN39" s="3">
        <f t="shared" si="18"/>
        <v>0</v>
      </c>
      <c r="AO39" s="4"/>
      <c r="AP39" s="3">
        <f t="shared" si="19"/>
        <v>0</v>
      </c>
      <c r="AQ39" s="4"/>
      <c r="AR39" s="3">
        <f t="shared" si="20"/>
        <v>0</v>
      </c>
      <c r="AS39" s="4"/>
      <c r="AT39" s="3">
        <f t="shared" si="21"/>
        <v>0</v>
      </c>
      <c r="AU39" s="4">
        <v>0.1</v>
      </c>
      <c r="AV39" s="3">
        <f t="shared" si="22"/>
        <v>1066</v>
      </c>
      <c r="AW39" s="20">
        <f t="shared" si="33"/>
        <v>0.28000000000000003</v>
      </c>
      <c r="AX39" s="3">
        <f t="shared" si="3"/>
        <v>5712</v>
      </c>
      <c r="AY39" s="76">
        <v>0.1</v>
      </c>
      <c r="AZ39" s="20">
        <v>0</v>
      </c>
      <c r="BA39" s="20">
        <f t="shared" si="23"/>
        <v>0.1</v>
      </c>
      <c r="BB39" s="3">
        <f t="shared" si="24"/>
        <v>2072</v>
      </c>
      <c r="BC39" s="11">
        <v>0.2</v>
      </c>
      <c r="BD39" s="3">
        <f t="shared" si="25"/>
        <v>5701</v>
      </c>
      <c r="BE39" s="3">
        <v>50</v>
      </c>
      <c r="BF39" s="3">
        <f t="shared" si="26"/>
        <v>34255</v>
      </c>
      <c r="BG39" s="3"/>
      <c r="BH39" s="3"/>
      <c r="BI39" s="11">
        <v>0.2</v>
      </c>
      <c r="BJ39" s="3">
        <f t="shared" si="27"/>
        <v>6851</v>
      </c>
      <c r="BK39" s="3">
        <f t="shared" si="4"/>
        <v>41106</v>
      </c>
      <c r="BL39" s="11">
        <v>0.7</v>
      </c>
      <c r="BM39" s="3">
        <f t="shared" si="5"/>
        <v>28774</v>
      </c>
      <c r="BN39" s="11">
        <v>0.8</v>
      </c>
      <c r="BO39" s="3">
        <f t="shared" si="6"/>
        <v>32885</v>
      </c>
      <c r="BP39" s="3">
        <f t="shared" si="7"/>
        <v>102765</v>
      </c>
      <c r="BQ39" s="3"/>
      <c r="BR39" s="3">
        <f t="shared" si="28"/>
        <v>1233180</v>
      </c>
      <c r="BS39" s="3">
        <f t="shared" si="29"/>
        <v>123318</v>
      </c>
      <c r="BT39" s="3">
        <f t="shared" si="30"/>
        <v>1356498</v>
      </c>
      <c r="BU39" s="8">
        <f t="shared" si="36"/>
        <v>38198</v>
      </c>
      <c r="BV39" s="8">
        <f t="shared" si="34"/>
        <v>52851</v>
      </c>
      <c r="BW39" s="8">
        <f t="shared" si="31"/>
        <v>-14653</v>
      </c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17" customFormat="1" ht="39" customHeight="1" x14ac:dyDescent="0.25">
      <c r="A40" s="3">
        <v>21</v>
      </c>
      <c r="B40" s="66" t="s">
        <v>158</v>
      </c>
      <c r="C40" s="85" t="s">
        <v>159</v>
      </c>
      <c r="D40" s="22" t="s">
        <v>160</v>
      </c>
      <c r="E40" s="22" t="s">
        <v>92</v>
      </c>
      <c r="F40" s="66" t="s">
        <v>64</v>
      </c>
      <c r="G40" s="22" t="s">
        <v>93</v>
      </c>
      <c r="H40" s="3">
        <v>7107</v>
      </c>
      <c r="I40" s="11">
        <v>1.5</v>
      </c>
      <c r="J40" s="3">
        <f t="shared" si="35"/>
        <v>10661</v>
      </c>
      <c r="K40" s="3">
        <f t="shared" si="2"/>
        <v>592</v>
      </c>
      <c r="L40" s="27">
        <v>8</v>
      </c>
      <c r="M40" s="27">
        <v>17</v>
      </c>
      <c r="N40" s="3"/>
      <c r="O40" s="27">
        <f t="shared" si="32"/>
        <v>25</v>
      </c>
      <c r="P40" s="3">
        <f t="shared" si="8"/>
        <v>4736</v>
      </c>
      <c r="Q40" s="3">
        <f t="shared" si="9"/>
        <v>10064</v>
      </c>
      <c r="R40" s="3">
        <f t="shared" si="10"/>
        <v>0</v>
      </c>
      <c r="S40" s="68">
        <f t="shared" si="11"/>
        <v>14800</v>
      </c>
      <c r="T40" s="69">
        <v>19</v>
      </c>
      <c r="U40" s="20">
        <v>0.2</v>
      </c>
      <c r="V40" s="70">
        <f t="shared" si="12"/>
        <v>2250</v>
      </c>
      <c r="W40" s="11">
        <v>6</v>
      </c>
      <c r="X40" s="20">
        <v>0.25</v>
      </c>
      <c r="Y40" s="3">
        <f t="shared" si="13"/>
        <v>888</v>
      </c>
      <c r="Z40" s="3"/>
      <c r="AA40" s="20"/>
      <c r="AB40" s="3">
        <f t="shared" si="14"/>
        <v>0</v>
      </c>
      <c r="AC40" s="3"/>
      <c r="AD40" s="20"/>
      <c r="AE40" s="3">
        <f t="shared" si="15"/>
        <v>0</v>
      </c>
      <c r="AF40" s="3">
        <v>4</v>
      </c>
      <c r="AG40" s="4">
        <v>0.1</v>
      </c>
      <c r="AH40" s="3">
        <f t="shared" si="16"/>
        <v>237</v>
      </c>
      <c r="AI40" s="3">
        <v>5</v>
      </c>
      <c r="AJ40" s="4">
        <v>0.1</v>
      </c>
      <c r="AK40" s="3">
        <f t="shared" si="17"/>
        <v>296</v>
      </c>
      <c r="AL40" s="3"/>
      <c r="AM40" s="4"/>
      <c r="AN40" s="3">
        <f t="shared" si="18"/>
        <v>0</v>
      </c>
      <c r="AO40" s="4"/>
      <c r="AP40" s="3">
        <f t="shared" si="19"/>
        <v>0</v>
      </c>
      <c r="AQ40" s="4"/>
      <c r="AR40" s="3">
        <f t="shared" si="20"/>
        <v>0</v>
      </c>
      <c r="AS40" s="4"/>
      <c r="AT40" s="3">
        <f t="shared" si="21"/>
        <v>0</v>
      </c>
      <c r="AU40" s="4">
        <v>0.1</v>
      </c>
      <c r="AV40" s="3">
        <f t="shared" si="22"/>
        <v>1066</v>
      </c>
      <c r="AW40" s="20">
        <f t="shared" si="33"/>
        <v>0.32</v>
      </c>
      <c r="AX40" s="3">
        <f t="shared" si="3"/>
        <v>4737</v>
      </c>
      <c r="AY40" s="76">
        <v>0.1</v>
      </c>
      <c r="AZ40" s="20">
        <v>0</v>
      </c>
      <c r="BA40" s="20">
        <f t="shared" si="23"/>
        <v>0.1</v>
      </c>
      <c r="BB40" s="3">
        <f t="shared" si="24"/>
        <v>1480</v>
      </c>
      <c r="BC40" s="11">
        <v>0.2</v>
      </c>
      <c r="BD40" s="3">
        <f t="shared" si="25"/>
        <v>4203</v>
      </c>
      <c r="BE40" s="3">
        <v>50</v>
      </c>
      <c r="BF40" s="3">
        <f t="shared" si="26"/>
        <v>25270</v>
      </c>
      <c r="BG40" s="3"/>
      <c r="BH40" s="3"/>
      <c r="BI40" s="11">
        <v>0.2</v>
      </c>
      <c r="BJ40" s="3">
        <f t="shared" si="27"/>
        <v>5054</v>
      </c>
      <c r="BK40" s="3">
        <f t="shared" si="4"/>
        <v>30324</v>
      </c>
      <c r="BL40" s="11">
        <v>0.7</v>
      </c>
      <c r="BM40" s="3">
        <f t="shared" si="5"/>
        <v>21227</v>
      </c>
      <c r="BN40" s="11">
        <v>0.8</v>
      </c>
      <c r="BO40" s="3">
        <f t="shared" si="6"/>
        <v>24259</v>
      </c>
      <c r="BP40" s="3">
        <f t="shared" si="7"/>
        <v>75810</v>
      </c>
      <c r="BQ40" s="3"/>
      <c r="BR40" s="3">
        <f t="shared" si="28"/>
        <v>909720</v>
      </c>
      <c r="BS40" s="3">
        <f t="shared" si="29"/>
        <v>90972</v>
      </c>
      <c r="BT40" s="3">
        <f t="shared" si="30"/>
        <v>1000692</v>
      </c>
      <c r="BU40" s="8">
        <f t="shared" si="36"/>
        <v>38198</v>
      </c>
      <c r="BV40" s="8">
        <f t="shared" si="34"/>
        <v>54583</v>
      </c>
      <c r="BW40" s="8">
        <f t="shared" si="31"/>
        <v>-16385</v>
      </c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17" customFormat="1" ht="31.5" customHeight="1" x14ac:dyDescent="0.25">
      <c r="A41" s="3">
        <v>22</v>
      </c>
      <c r="B41" s="66" t="s">
        <v>161</v>
      </c>
      <c r="C41" s="85" t="s">
        <v>162</v>
      </c>
      <c r="D41" s="22" t="s">
        <v>163</v>
      </c>
      <c r="E41" s="22" t="s">
        <v>92</v>
      </c>
      <c r="F41" s="22" t="s">
        <v>93</v>
      </c>
      <c r="G41" s="22" t="s">
        <v>93</v>
      </c>
      <c r="H41" s="3">
        <v>7107</v>
      </c>
      <c r="I41" s="11">
        <v>1.5</v>
      </c>
      <c r="J41" s="3">
        <f t="shared" si="35"/>
        <v>10661</v>
      </c>
      <c r="K41" s="3">
        <f t="shared" si="2"/>
        <v>592</v>
      </c>
      <c r="L41" s="27"/>
      <c r="M41" s="27">
        <v>14</v>
      </c>
      <c r="N41" s="3"/>
      <c r="O41" s="27">
        <f t="shared" si="32"/>
        <v>14</v>
      </c>
      <c r="P41" s="3">
        <f t="shared" si="8"/>
        <v>0</v>
      </c>
      <c r="Q41" s="3">
        <f t="shared" si="9"/>
        <v>8288</v>
      </c>
      <c r="R41" s="3">
        <f t="shared" si="10"/>
        <v>0</v>
      </c>
      <c r="S41" s="68">
        <f t="shared" si="11"/>
        <v>8288</v>
      </c>
      <c r="T41" s="69">
        <f>O41-W41</f>
        <v>14</v>
      </c>
      <c r="U41" s="20">
        <v>0.2</v>
      </c>
      <c r="V41" s="70">
        <f t="shared" si="12"/>
        <v>1658</v>
      </c>
      <c r="W41" s="11"/>
      <c r="X41" s="20">
        <v>0.25</v>
      </c>
      <c r="Y41" s="3">
        <f t="shared" si="13"/>
        <v>0</v>
      </c>
      <c r="Z41" s="3"/>
      <c r="AA41" s="20"/>
      <c r="AB41" s="3">
        <f t="shared" si="14"/>
        <v>0</v>
      </c>
      <c r="AC41" s="3"/>
      <c r="AD41" s="20"/>
      <c r="AE41" s="3">
        <f t="shared" si="15"/>
        <v>0</v>
      </c>
      <c r="AF41" s="3">
        <v>4</v>
      </c>
      <c r="AG41" s="4">
        <v>0.1</v>
      </c>
      <c r="AH41" s="3">
        <f t="shared" si="16"/>
        <v>237</v>
      </c>
      <c r="AI41" s="3">
        <v>2</v>
      </c>
      <c r="AJ41" s="4">
        <v>0.1</v>
      </c>
      <c r="AK41" s="3">
        <f t="shared" si="17"/>
        <v>118</v>
      </c>
      <c r="AL41" s="3"/>
      <c r="AM41" s="4"/>
      <c r="AN41" s="3">
        <f t="shared" si="18"/>
        <v>0</v>
      </c>
      <c r="AO41" s="4"/>
      <c r="AP41" s="3">
        <f t="shared" si="19"/>
        <v>0</v>
      </c>
      <c r="AQ41" s="4"/>
      <c r="AR41" s="3">
        <f t="shared" si="20"/>
        <v>0</v>
      </c>
      <c r="AS41" s="4"/>
      <c r="AT41" s="3">
        <f t="shared" si="21"/>
        <v>0</v>
      </c>
      <c r="AU41" s="4">
        <v>0.1</v>
      </c>
      <c r="AV41" s="3">
        <f t="shared" si="22"/>
        <v>1066</v>
      </c>
      <c r="AW41" s="20">
        <f t="shared" si="33"/>
        <v>0.37</v>
      </c>
      <c r="AX41" s="3">
        <f t="shared" si="3"/>
        <v>3079</v>
      </c>
      <c r="AY41" s="20">
        <v>0</v>
      </c>
      <c r="AZ41" s="20">
        <v>0</v>
      </c>
      <c r="BA41" s="20">
        <f t="shared" si="23"/>
        <v>0</v>
      </c>
      <c r="BB41" s="3">
        <f t="shared" si="24"/>
        <v>0</v>
      </c>
      <c r="BC41" s="11">
        <v>0.2</v>
      </c>
      <c r="BD41" s="3">
        <f t="shared" si="25"/>
        <v>2273</v>
      </c>
      <c r="BE41" s="3">
        <v>50</v>
      </c>
      <c r="BF41" s="3">
        <f t="shared" si="26"/>
        <v>13690</v>
      </c>
      <c r="BG41" s="3"/>
      <c r="BH41" s="3"/>
      <c r="BI41" s="11">
        <v>0.2</v>
      </c>
      <c r="BJ41" s="3">
        <f t="shared" si="27"/>
        <v>2738</v>
      </c>
      <c r="BK41" s="3">
        <f t="shared" si="4"/>
        <v>16428</v>
      </c>
      <c r="BL41" s="11">
        <v>0.7</v>
      </c>
      <c r="BM41" s="3">
        <f t="shared" si="5"/>
        <v>11500</v>
      </c>
      <c r="BN41" s="11">
        <v>0.8</v>
      </c>
      <c r="BO41" s="3">
        <f t="shared" si="6"/>
        <v>13142</v>
      </c>
      <c r="BP41" s="3">
        <f t="shared" si="7"/>
        <v>41070</v>
      </c>
      <c r="BQ41" s="3"/>
      <c r="BR41" s="3">
        <f t="shared" si="28"/>
        <v>492840</v>
      </c>
      <c r="BS41" s="3">
        <f t="shared" si="29"/>
        <v>49284</v>
      </c>
      <c r="BT41" s="3">
        <f t="shared" si="30"/>
        <v>542124</v>
      </c>
      <c r="BU41" s="8">
        <f t="shared" si="36"/>
        <v>38198</v>
      </c>
      <c r="BV41" s="8">
        <f t="shared" si="34"/>
        <v>52804</v>
      </c>
      <c r="BW41" s="8">
        <f t="shared" si="31"/>
        <v>-14606</v>
      </c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17" customFormat="1" ht="38.25" x14ac:dyDescent="0.25">
      <c r="A42" s="3">
        <v>23</v>
      </c>
      <c r="B42" s="66" t="s">
        <v>164</v>
      </c>
      <c r="C42" s="89" t="s">
        <v>165</v>
      </c>
      <c r="D42" s="95" t="s">
        <v>166</v>
      </c>
      <c r="E42" s="22" t="s">
        <v>141</v>
      </c>
      <c r="F42" s="66" t="s">
        <v>73</v>
      </c>
      <c r="G42" s="22" t="s">
        <v>93</v>
      </c>
      <c r="H42" s="3">
        <v>7107</v>
      </c>
      <c r="I42" s="11">
        <v>1.5</v>
      </c>
      <c r="J42" s="3">
        <f t="shared" si="35"/>
        <v>10661</v>
      </c>
      <c r="K42" s="3">
        <f t="shared" si="2"/>
        <v>592</v>
      </c>
      <c r="L42" s="27">
        <v>7</v>
      </c>
      <c r="M42" s="27">
        <v>6</v>
      </c>
      <c r="N42" s="3"/>
      <c r="O42" s="27">
        <f t="shared" si="32"/>
        <v>13</v>
      </c>
      <c r="P42" s="3">
        <f t="shared" si="8"/>
        <v>4144</v>
      </c>
      <c r="Q42" s="3">
        <f t="shared" si="9"/>
        <v>3552</v>
      </c>
      <c r="R42" s="3">
        <f t="shared" si="10"/>
        <v>0</v>
      </c>
      <c r="S42" s="68">
        <f t="shared" si="11"/>
        <v>7696</v>
      </c>
      <c r="T42" s="69">
        <f>O42-W42</f>
        <v>13</v>
      </c>
      <c r="U42" s="20">
        <v>0.2</v>
      </c>
      <c r="V42" s="70">
        <f t="shared" si="12"/>
        <v>1539</v>
      </c>
      <c r="W42" s="11"/>
      <c r="X42" s="20">
        <v>0.25</v>
      </c>
      <c r="Y42" s="3">
        <f t="shared" si="13"/>
        <v>0</v>
      </c>
      <c r="Z42" s="3"/>
      <c r="AA42" s="20"/>
      <c r="AB42" s="3">
        <f t="shared" si="14"/>
        <v>0</v>
      </c>
      <c r="AC42" s="3"/>
      <c r="AD42" s="20"/>
      <c r="AE42" s="3">
        <f t="shared" si="15"/>
        <v>0</v>
      </c>
      <c r="AF42" s="3">
        <v>3</v>
      </c>
      <c r="AG42" s="4">
        <v>0.1</v>
      </c>
      <c r="AH42" s="3">
        <f t="shared" si="16"/>
        <v>178</v>
      </c>
      <c r="AI42" s="3"/>
      <c r="AJ42" s="4"/>
      <c r="AK42" s="3">
        <f t="shared" si="17"/>
        <v>0</v>
      </c>
      <c r="AL42" s="3"/>
      <c r="AM42" s="4"/>
      <c r="AN42" s="3">
        <f t="shared" si="18"/>
        <v>0</v>
      </c>
      <c r="AO42" s="4"/>
      <c r="AP42" s="3">
        <f t="shared" si="19"/>
        <v>0</v>
      </c>
      <c r="AQ42" s="4"/>
      <c r="AR42" s="3">
        <f t="shared" si="20"/>
        <v>0</v>
      </c>
      <c r="AS42" s="4"/>
      <c r="AT42" s="3">
        <f t="shared" si="21"/>
        <v>0</v>
      </c>
      <c r="AU42" s="4"/>
      <c r="AV42" s="3">
        <f t="shared" si="22"/>
        <v>0</v>
      </c>
      <c r="AW42" s="20">
        <f t="shared" si="33"/>
        <v>0.22</v>
      </c>
      <c r="AX42" s="3">
        <f t="shared" si="3"/>
        <v>1717</v>
      </c>
      <c r="AY42" s="76">
        <v>0.2</v>
      </c>
      <c r="AZ42" s="20">
        <v>0</v>
      </c>
      <c r="BA42" s="20">
        <f t="shared" si="23"/>
        <v>0.2</v>
      </c>
      <c r="BB42" s="3">
        <f t="shared" si="24"/>
        <v>1539</v>
      </c>
      <c r="BC42" s="11">
        <v>0.2</v>
      </c>
      <c r="BD42" s="3">
        <f t="shared" si="25"/>
        <v>2190</v>
      </c>
      <c r="BE42" s="3">
        <v>0</v>
      </c>
      <c r="BF42" s="3">
        <f t="shared" si="26"/>
        <v>13142</v>
      </c>
      <c r="BG42" s="3"/>
      <c r="BH42" s="3"/>
      <c r="BI42" s="11">
        <v>0.2</v>
      </c>
      <c r="BJ42" s="3">
        <f t="shared" si="27"/>
        <v>2628</v>
      </c>
      <c r="BK42" s="3">
        <f t="shared" si="4"/>
        <v>15770</v>
      </c>
      <c r="BL42" s="11">
        <v>0.7</v>
      </c>
      <c r="BM42" s="3">
        <f t="shared" si="5"/>
        <v>11039</v>
      </c>
      <c r="BN42" s="11">
        <v>0.8</v>
      </c>
      <c r="BO42" s="3">
        <f t="shared" si="6"/>
        <v>12616</v>
      </c>
      <c r="BP42" s="3">
        <f t="shared" si="7"/>
        <v>39425</v>
      </c>
      <c r="BQ42" s="3"/>
      <c r="BR42" s="3">
        <f t="shared" si="28"/>
        <v>473100</v>
      </c>
      <c r="BS42" s="3">
        <f t="shared" si="29"/>
        <v>47310</v>
      </c>
      <c r="BT42" s="3">
        <f t="shared" si="30"/>
        <v>520410</v>
      </c>
      <c r="BU42" s="8">
        <f t="shared" si="36"/>
        <v>38198</v>
      </c>
      <c r="BV42" s="8">
        <f t="shared" si="34"/>
        <v>54588</v>
      </c>
      <c r="BW42" s="8">
        <f t="shared" si="31"/>
        <v>-16390</v>
      </c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21" customFormat="1" ht="56.25" x14ac:dyDescent="0.25">
      <c r="A43" s="3">
        <v>24</v>
      </c>
      <c r="B43" s="66" t="s">
        <v>167</v>
      </c>
      <c r="C43" s="96" t="s">
        <v>168</v>
      </c>
      <c r="D43" s="22" t="s">
        <v>169</v>
      </c>
      <c r="E43" s="22" t="s">
        <v>92</v>
      </c>
      <c r="F43" s="22" t="s">
        <v>93</v>
      </c>
      <c r="G43" s="75" t="s">
        <v>170</v>
      </c>
      <c r="H43" s="3">
        <v>7107</v>
      </c>
      <c r="I43" s="11">
        <v>1.5</v>
      </c>
      <c r="J43" s="3">
        <f t="shared" si="35"/>
        <v>10661</v>
      </c>
      <c r="K43" s="3">
        <f t="shared" si="2"/>
        <v>592</v>
      </c>
      <c r="L43" s="27">
        <v>2</v>
      </c>
      <c r="M43" s="27">
        <v>14</v>
      </c>
      <c r="N43" s="3">
        <v>1</v>
      </c>
      <c r="O43" s="27">
        <f t="shared" si="32"/>
        <v>17</v>
      </c>
      <c r="P43" s="3">
        <f t="shared" si="8"/>
        <v>1184</v>
      </c>
      <c r="Q43" s="3">
        <f t="shared" si="9"/>
        <v>8288</v>
      </c>
      <c r="R43" s="3">
        <f t="shared" si="10"/>
        <v>592</v>
      </c>
      <c r="S43" s="68">
        <f t="shared" si="11"/>
        <v>10064</v>
      </c>
      <c r="T43" s="69">
        <v>15</v>
      </c>
      <c r="U43" s="20">
        <v>0.2</v>
      </c>
      <c r="V43" s="70">
        <f t="shared" si="12"/>
        <v>1776</v>
      </c>
      <c r="W43" s="11">
        <v>2</v>
      </c>
      <c r="X43" s="20">
        <v>0.25</v>
      </c>
      <c r="Y43" s="3">
        <f t="shared" si="13"/>
        <v>296</v>
      </c>
      <c r="Z43" s="3"/>
      <c r="AA43" s="20"/>
      <c r="AB43" s="3">
        <f t="shared" si="14"/>
        <v>0</v>
      </c>
      <c r="AC43" s="3">
        <v>6</v>
      </c>
      <c r="AD43" s="20">
        <v>0.05</v>
      </c>
      <c r="AE43" s="3">
        <f t="shared" si="15"/>
        <v>178</v>
      </c>
      <c r="AF43" s="3">
        <v>2</v>
      </c>
      <c r="AG43" s="4">
        <v>0.1</v>
      </c>
      <c r="AH43" s="3">
        <f t="shared" si="16"/>
        <v>118</v>
      </c>
      <c r="AI43" s="3">
        <v>3</v>
      </c>
      <c r="AJ43" s="4">
        <v>0.1</v>
      </c>
      <c r="AK43" s="3">
        <f t="shared" si="17"/>
        <v>178</v>
      </c>
      <c r="AL43" s="3"/>
      <c r="AM43" s="4"/>
      <c r="AN43" s="3">
        <f t="shared" si="18"/>
        <v>0</v>
      </c>
      <c r="AO43" s="4">
        <v>0.3</v>
      </c>
      <c r="AP43" s="3">
        <f t="shared" si="19"/>
        <v>3198</v>
      </c>
      <c r="AQ43" s="4">
        <v>0.05</v>
      </c>
      <c r="AR43" s="3">
        <f t="shared" si="20"/>
        <v>533</v>
      </c>
      <c r="AS43" s="4">
        <v>0.05</v>
      </c>
      <c r="AT43" s="3">
        <f t="shared" si="21"/>
        <v>533</v>
      </c>
      <c r="AU43" s="4"/>
      <c r="AV43" s="3">
        <f t="shared" si="22"/>
        <v>0</v>
      </c>
      <c r="AW43" s="20">
        <f t="shared" si="33"/>
        <v>0.68</v>
      </c>
      <c r="AX43" s="3">
        <f t="shared" si="3"/>
        <v>6810</v>
      </c>
      <c r="AY43" s="20">
        <v>0</v>
      </c>
      <c r="AZ43" s="76">
        <v>0.05</v>
      </c>
      <c r="BA43" s="20">
        <f t="shared" si="23"/>
        <v>0.05</v>
      </c>
      <c r="BB43" s="3">
        <f t="shared" si="24"/>
        <v>503</v>
      </c>
      <c r="BC43" s="11">
        <v>0.2</v>
      </c>
      <c r="BD43" s="3">
        <f t="shared" si="25"/>
        <v>3475</v>
      </c>
      <c r="BE43" s="3">
        <v>0</v>
      </c>
      <c r="BF43" s="3">
        <f t="shared" si="26"/>
        <v>20852</v>
      </c>
      <c r="BG43" s="3"/>
      <c r="BH43" s="3"/>
      <c r="BI43" s="11">
        <v>0.2</v>
      </c>
      <c r="BJ43" s="3">
        <f t="shared" si="27"/>
        <v>4170</v>
      </c>
      <c r="BK43" s="3">
        <f t="shared" si="4"/>
        <v>25022</v>
      </c>
      <c r="BL43" s="11">
        <v>0.7</v>
      </c>
      <c r="BM43" s="3">
        <f t="shared" si="5"/>
        <v>17515</v>
      </c>
      <c r="BN43" s="11">
        <v>0.8</v>
      </c>
      <c r="BO43" s="3">
        <f t="shared" si="6"/>
        <v>20018</v>
      </c>
      <c r="BP43" s="3">
        <f t="shared" si="7"/>
        <v>62555</v>
      </c>
      <c r="BQ43" s="3"/>
      <c r="BR43" s="3">
        <f t="shared" si="28"/>
        <v>750660</v>
      </c>
      <c r="BS43" s="3">
        <f t="shared" si="29"/>
        <v>75066</v>
      </c>
      <c r="BT43" s="3">
        <f t="shared" si="30"/>
        <v>825726</v>
      </c>
      <c r="BU43" s="8">
        <f t="shared" si="36"/>
        <v>38198</v>
      </c>
      <c r="BV43" s="8">
        <f t="shared" si="34"/>
        <v>66235</v>
      </c>
      <c r="BW43" s="8">
        <f t="shared" si="31"/>
        <v>-28037</v>
      </c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ht="38.25" x14ac:dyDescent="0.25">
      <c r="A44" s="3">
        <v>25</v>
      </c>
      <c r="B44" s="66" t="s">
        <v>171</v>
      </c>
      <c r="C44" s="97" t="s">
        <v>172</v>
      </c>
      <c r="D44" s="22" t="s">
        <v>173</v>
      </c>
      <c r="E44" s="22" t="s">
        <v>92</v>
      </c>
      <c r="F44" s="22" t="s">
        <v>93</v>
      </c>
      <c r="G44" s="22" t="s">
        <v>93</v>
      </c>
      <c r="H44" s="3">
        <v>7107</v>
      </c>
      <c r="I44" s="11">
        <v>1.5</v>
      </c>
      <c r="J44" s="3">
        <f t="shared" si="35"/>
        <v>10661</v>
      </c>
      <c r="K44" s="3">
        <f t="shared" si="2"/>
        <v>592</v>
      </c>
      <c r="L44" s="27">
        <v>1</v>
      </c>
      <c r="M44" s="27">
        <v>3</v>
      </c>
      <c r="N44" s="3"/>
      <c r="O44" s="27">
        <f t="shared" si="32"/>
        <v>4</v>
      </c>
      <c r="P44" s="3">
        <f t="shared" si="8"/>
        <v>592</v>
      </c>
      <c r="Q44" s="3">
        <f t="shared" si="9"/>
        <v>1776</v>
      </c>
      <c r="R44" s="3">
        <f t="shared" si="10"/>
        <v>0</v>
      </c>
      <c r="S44" s="68">
        <f t="shared" si="11"/>
        <v>2368</v>
      </c>
      <c r="T44" s="69">
        <v>4</v>
      </c>
      <c r="U44" s="20">
        <v>0.2</v>
      </c>
      <c r="V44" s="70">
        <f t="shared" si="12"/>
        <v>474</v>
      </c>
      <c r="W44" s="11">
        <v>0</v>
      </c>
      <c r="X44" s="20">
        <v>0.25</v>
      </c>
      <c r="Y44" s="3">
        <f t="shared" si="13"/>
        <v>0</v>
      </c>
      <c r="Z44" s="3"/>
      <c r="AA44" s="20"/>
      <c r="AB44" s="3">
        <f t="shared" si="14"/>
        <v>0</v>
      </c>
      <c r="AC44" s="3"/>
      <c r="AD44" s="20"/>
      <c r="AE44" s="3">
        <f t="shared" si="15"/>
        <v>0</v>
      </c>
      <c r="AF44" s="3"/>
      <c r="AG44" s="4"/>
      <c r="AH44" s="3">
        <f t="shared" si="16"/>
        <v>0</v>
      </c>
      <c r="AI44" s="3">
        <v>4</v>
      </c>
      <c r="AJ44" s="4">
        <v>0.1</v>
      </c>
      <c r="AK44" s="3">
        <f t="shared" si="17"/>
        <v>237</v>
      </c>
      <c r="AL44" s="3"/>
      <c r="AM44" s="4"/>
      <c r="AN44" s="3">
        <f t="shared" si="18"/>
        <v>0</v>
      </c>
      <c r="AO44" s="4"/>
      <c r="AP44" s="3">
        <f t="shared" si="19"/>
        <v>0</v>
      </c>
      <c r="AQ44" s="4">
        <v>0.05</v>
      </c>
      <c r="AR44" s="3">
        <f t="shared" si="20"/>
        <v>533</v>
      </c>
      <c r="AS44" s="4"/>
      <c r="AT44" s="3">
        <f t="shared" si="21"/>
        <v>0</v>
      </c>
      <c r="AU44" s="4"/>
      <c r="AV44" s="3">
        <f t="shared" si="22"/>
        <v>0</v>
      </c>
      <c r="AW44" s="20">
        <f t="shared" si="33"/>
        <v>0.53</v>
      </c>
      <c r="AX44" s="3">
        <f t="shared" si="3"/>
        <v>1244</v>
      </c>
      <c r="AY44" s="20">
        <v>0</v>
      </c>
      <c r="AZ44" s="20">
        <v>0</v>
      </c>
      <c r="BA44" s="20">
        <f t="shared" si="23"/>
        <v>0</v>
      </c>
      <c r="BB44" s="3">
        <f t="shared" si="24"/>
        <v>0</v>
      </c>
      <c r="BC44" s="11">
        <v>0.2</v>
      </c>
      <c r="BD44" s="3">
        <f t="shared" si="25"/>
        <v>722</v>
      </c>
      <c r="BE44" s="3">
        <v>0</v>
      </c>
      <c r="BF44" s="3">
        <f t="shared" si="26"/>
        <v>4334</v>
      </c>
      <c r="BG44" s="3"/>
      <c r="BH44" s="3"/>
      <c r="BI44" s="11">
        <v>0.2</v>
      </c>
      <c r="BJ44" s="3">
        <f t="shared" si="27"/>
        <v>867</v>
      </c>
      <c r="BK44" s="3">
        <f t="shared" si="4"/>
        <v>5201</v>
      </c>
      <c r="BL44" s="11">
        <v>0.7</v>
      </c>
      <c r="BM44" s="3">
        <f t="shared" si="5"/>
        <v>3641</v>
      </c>
      <c r="BN44" s="11">
        <v>0.8</v>
      </c>
      <c r="BO44" s="3">
        <f t="shared" si="6"/>
        <v>4161</v>
      </c>
      <c r="BP44" s="3">
        <f t="shared" si="7"/>
        <v>13003</v>
      </c>
      <c r="BQ44" s="3"/>
      <c r="BR44" s="3">
        <f t="shared" si="28"/>
        <v>156036</v>
      </c>
      <c r="BS44" s="3">
        <f t="shared" si="29"/>
        <v>15604</v>
      </c>
      <c r="BT44" s="3">
        <f t="shared" si="30"/>
        <v>171640</v>
      </c>
      <c r="BU44" s="12">
        <f t="shared" si="36"/>
        <v>38198</v>
      </c>
      <c r="BV44" s="16">
        <f t="shared" si="34"/>
        <v>58514</v>
      </c>
      <c r="BW44" s="16">
        <f t="shared" si="31"/>
        <v>-20316</v>
      </c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ht="49.5" customHeight="1" x14ac:dyDescent="0.25">
      <c r="A45" s="3">
        <v>26</v>
      </c>
      <c r="B45" s="66" t="s">
        <v>174</v>
      </c>
      <c r="C45" s="97" t="s">
        <v>175</v>
      </c>
      <c r="D45" s="22" t="s">
        <v>176</v>
      </c>
      <c r="E45" s="22" t="s">
        <v>92</v>
      </c>
      <c r="F45" s="66" t="s">
        <v>64</v>
      </c>
      <c r="G45" s="22" t="s">
        <v>93</v>
      </c>
      <c r="H45" s="3">
        <v>7107</v>
      </c>
      <c r="I45" s="11">
        <v>1.5</v>
      </c>
      <c r="J45" s="3">
        <f t="shared" si="35"/>
        <v>10661</v>
      </c>
      <c r="K45" s="3">
        <f t="shared" si="2"/>
        <v>592</v>
      </c>
      <c r="L45" s="27">
        <v>1</v>
      </c>
      <c r="M45" s="27">
        <v>12</v>
      </c>
      <c r="N45" s="3"/>
      <c r="O45" s="27">
        <f t="shared" si="32"/>
        <v>13</v>
      </c>
      <c r="P45" s="3">
        <f t="shared" si="8"/>
        <v>592</v>
      </c>
      <c r="Q45" s="3">
        <f t="shared" si="9"/>
        <v>7104</v>
      </c>
      <c r="R45" s="3">
        <f t="shared" si="10"/>
        <v>0</v>
      </c>
      <c r="S45" s="68">
        <f t="shared" si="11"/>
        <v>7696</v>
      </c>
      <c r="T45" s="69">
        <v>13</v>
      </c>
      <c r="U45" s="20">
        <v>0.2</v>
      </c>
      <c r="V45" s="70">
        <f t="shared" si="12"/>
        <v>1539</v>
      </c>
      <c r="W45" s="11"/>
      <c r="X45" s="20">
        <v>0.25</v>
      </c>
      <c r="Y45" s="3">
        <f t="shared" si="13"/>
        <v>0</v>
      </c>
      <c r="Z45" s="3"/>
      <c r="AA45" s="20"/>
      <c r="AB45" s="3">
        <f t="shared" si="14"/>
        <v>0</v>
      </c>
      <c r="AC45" s="3"/>
      <c r="AD45" s="20"/>
      <c r="AE45" s="3">
        <f t="shared" si="15"/>
        <v>0</v>
      </c>
      <c r="AF45" s="3">
        <v>5</v>
      </c>
      <c r="AG45" s="4">
        <v>0.1</v>
      </c>
      <c r="AH45" s="3">
        <f t="shared" si="16"/>
        <v>296</v>
      </c>
      <c r="AI45" s="3">
        <v>8</v>
      </c>
      <c r="AJ45" s="4">
        <v>0.1</v>
      </c>
      <c r="AK45" s="3">
        <f t="shared" si="17"/>
        <v>474</v>
      </c>
      <c r="AL45" s="3"/>
      <c r="AM45" s="4"/>
      <c r="AN45" s="3">
        <f t="shared" si="18"/>
        <v>0</v>
      </c>
      <c r="AO45" s="4"/>
      <c r="AP45" s="3">
        <f t="shared" si="19"/>
        <v>0</v>
      </c>
      <c r="AQ45" s="4"/>
      <c r="AR45" s="3">
        <f t="shared" si="20"/>
        <v>0</v>
      </c>
      <c r="AS45" s="4"/>
      <c r="AT45" s="3">
        <f t="shared" si="21"/>
        <v>0</v>
      </c>
      <c r="AU45" s="4"/>
      <c r="AV45" s="3">
        <f t="shared" si="22"/>
        <v>0</v>
      </c>
      <c r="AW45" s="20">
        <f t="shared" si="33"/>
        <v>0.3</v>
      </c>
      <c r="AX45" s="3">
        <f t="shared" si="3"/>
        <v>2309</v>
      </c>
      <c r="AY45" s="20">
        <v>0.1</v>
      </c>
      <c r="AZ45" s="20">
        <v>0</v>
      </c>
      <c r="BA45" s="20">
        <f t="shared" si="23"/>
        <v>0.1</v>
      </c>
      <c r="BB45" s="3">
        <f t="shared" si="24"/>
        <v>770</v>
      </c>
      <c r="BC45" s="11">
        <v>0.2</v>
      </c>
      <c r="BD45" s="3">
        <f t="shared" si="25"/>
        <v>2155</v>
      </c>
      <c r="BE45" s="3">
        <v>0</v>
      </c>
      <c r="BF45" s="3">
        <f t="shared" si="26"/>
        <v>12930</v>
      </c>
      <c r="BG45" s="3"/>
      <c r="BH45" s="3"/>
      <c r="BI45" s="11">
        <v>0.2</v>
      </c>
      <c r="BJ45" s="3">
        <f t="shared" si="27"/>
        <v>2586</v>
      </c>
      <c r="BK45" s="3">
        <f t="shared" si="4"/>
        <v>15516</v>
      </c>
      <c r="BL45" s="11">
        <v>0.7</v>
      </c>
      <c r="BM45" s="3">
        <f t="shared" si="5"/>
        <v>10861</v>
      </c>
      <c r="BN45" s="11">
        <v>0.8</v>
      </c>
      <c r="BO45" s="3">
        <f t="shared" si="6"/>
        <v>12413</v>
      </c>
      <c r="BP45" s="3">
        <f t="shared" si="7"/>
        <v>38790</v>
      </c>
      <c r="BQ45" s="3"/>
      <c r="BR45" s="3">
        <f t="shared" si="28"/>
        <v>465480</v>
      </c>
      <c r="BS45" s="3">
        <f t="shared" si="29"/>
        <v>46548</v>
      </c>
      <c r="BT45" s="3">
        <f t="shared" si="30"/>
        <v>512028</v>
      </c>
      <c r="BU45" s="12">
        <f t="shared" si="36"/>
        <v>38198</v>
      </c>
      <c r="BV45" s="16">
        <f t="shared" si="34"/>
        <v>53709</v>
      </c>
      <c r="BW45" s="16">
        <f t="shared" si="31"/>
        <v>-15511</v>
      </c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ht="60" hidden="1" x14ac:dyDescent="0.25">
      <c r="A46" s="3">
        <v>27</v>
      </c>
      <c r="B46" s="66" t="s">
        <v>177</v>
      </c>
      <c r="C46" s="98" t="s">
        <v>178</v>
      </c>
      <c r="D46" s="75" t="s">
        <v>179</v>
      </c>
      <c r="E46" s="22" t="s">
        <v>92</v>
      </c>
      <c r="F46" s="22" t="s">
        <v>93</v>
      </c>
      <c r="G46" s="22" t="s">
        <v>93</v>
      </c>
      <c r="H46" s="3">
        <v>7107</v>
      </c>
      <c r="I46" s="11">
        <v>1.5</v>
      </c>
      <c r="J46" s="3">
        <f t="shared" si="35"/>
        <v>10661</v>
      </c>
      <c r="K46" s="3">
        <f t="shared" si="2"/>
        <v>592</v>
      </c>
      <c r="L46" s="27"/>
      <c r="M46" s="27">
        <v>2</v>
      </c>
      <c r="N46" s="3"/>
      <c r="O46" s="27">
        <f t="shared" si="32"/>
        <v>2</v>
      </c>
      <c r="P46" s="3">
        <f t="shared" si="8"/>
        <v>0</v>
      </c>
      <c r="Q46" s="3">
        <f t="shared" si="9"/>
        <v>1184</v>
      </c>
      <c r="R46" s="3">
        <f t="shared" si="10"/>
        <v>0</v>
      </c>
      <c r="S46" s="68">
        <f t="shared" si="11"/>
        <v>1184</v>
      </c>
      <c r="T46" s="69">
        <v>0</v>
      </c>
      <c r="U46" s="20">
        <v>0.2</v>
      </c>
      <c r="V46" s="70">
        <f t="shared" si="12"/>
        <v>0</v>
      </c>
      <c r="W46" s="11">
        <v>2</v>
      </c>
      <c r="X46" s="20">
        <v>0.25</v>
      </c>
      <c r="Y46" s="3">
        <f t="shared" si="13"/>
        <v>296</v>
      </c>
      <c r="Z46" s="3"/>
      <c r="AA46" s="20"/>
      <c r="AB46" s="3">
        <f t="shared" si="14"/>
        <v>0</v>
      </c>
      <c r="AC46" s="3"/>
      <c r="AD46" s="20"/>
      <c r="AE46" s="3">
        <f t="shared" si="15"/>
        <v>0</v>
      </c>
      <c r="AF46" s="3"/>
      <c r="AG46" s="4"/>
      <c r="AH46" s="3">
        <f t="shared" si="16"/>
        <v>0</v>
      </c>
      <c r="AI46" s="3"/>
      <c r="AJ46" s="4"/>
      <c r="AK46" s="3">
        <f t="shared" si="17"/>
        <v>0</v>
      </c>
      <c r="AL46" s="3"/>
      <c r="AM46" s="4"/>
      <c r="AN46" s="3">
        <f t="shared" si="18"/>
        <v>0</v>
      </c>
      <c r="AO46" s="4"/>
      <c r="AP46" s="3">
        <f>AO46*J46</f>
        <v>0</v>
      </c>
      <c r="AQ46" s="4"/>
      <c r="AR46" s="3">
        <f t="shared" si="20"/>
        <v>0</v>
      </c>
      <c r="AS46" s="4"/>
      <c r="AT46" s="3">
        <f t="shared" si="21"/>
        <v>0</v>
      </c>
      <c r="AU46" s="4"/>
      <c r="AV46" s="3">
        <f t="shared" si="22"/>
        <v>0</v>
      </c>
      <c r="AW46" s="20">
        <f t="shared" si="33"/>
        <v>0.25</v>
      </c>
      <c r="AX46" s="3">
        <f>AH46+AK46+AN46+AP46+AT46+AV46+AE46+AB46+V46+AR46+Y46</f>
        <v>296</v>
      </c>
      <c r="AY46" s="20">
        <v>0</v>
      </c>
      <c r="AZ46" s="20">
        <v>0</v>
      </c>
      <c r="BA46" s="20">
        <f t="shared" si="23"/>
        <v>0</v>
      </c>
      <c r="BB46" s="3">
        <f t="shared" si="24"/>
        <v>0</v>
      </c>
      <c r="BC46" s="11">
        <v>0.2</v>
      </c>
      <c r="BD46" s="3">
        <f t="shared" si="25"/>
        <v>296</v>
      </c>
      <c r="BE46" s="3">
        <v>0</v>
      </c>
      <c r="BF46" s="3">
        <f t="shared" si="26"/>
        <v>1776</v>
      </c>
      <c r="BG46" s="3"/>
      <c r="BH46" s="3"/>
      <c r="BI46" s="11">
        <v>0.2</v>
      </c>
      <c r="BJ46" s="3">
        <f t="shared" si="27"/>
        <v>355</v>
      </c>
      <c r="BK46" s="3">
        <f t="shared" si="4"/>
        <v>2131</v>
      </c>
      <c r="BL46" s="11">
        <v>0.7</v>
      </c>
      <c r="BM46" s="3">
        <f t="shared" si="5"/>
        <v>1492</v>
      </c>
      <c r="BN46" s="11">
        <v>0.8</v>
      </c>
      <c r="BO46" s="3">
        <f t="shared" si="6"/>
        <v>1705</v>
      </c>
      <c r="BP46" s="3">
        <f t="shared" si="7"/>
        <v>5328</v>
      </c>
      <c r="BQ46" s="3"/>
      <c r="BR46" s="3">
        <f t="shared" si="28"/>
        <v>63936</v>
      </c>
      <c r="BS46" s="3">
        <f t="shared" si="29"/>
        <v>6394</v>
      </c>
      <c r="BT46" s="3">
        <f t="shared" si="30"/>
        <v>70330</v>
      </c>
      <c r="BU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51" hidden="1" x14ac:dyDescent="0.25">
      <c r="A47" s="3">
        <v>28</v>
      </c>
      <c r="B47" s="66" t="s">
        <v>180</v>
      </c>
      <c r="C47" s="98" t="s">
        <v>181</v>
      </c>
      <c r="D47" s="22" t="s">
        <v>182</v>
      </c>
      <c r="E47" s="22" t="s">
        <v>97</v>
      </c>
      <c r="F47" s="22" t="s">
        <v>93</v>
      </c>
      <c r="G47" s="22" t="s">
        <v>93</v>
      </c>
      <c r="H47" s="3">
        <v>7107</v>
      </c>
      <c r="I47" s="11">
        <v>1.4</v>
      </c>
      <c r="J47" s="3">
        <f t="shared" si="35"/>
        <v>9950</v>
      </c>
      <c r="K47" s="3">
        <f t="shared" si="2"/>
        <v>553</v>
      </c>
      <c r="L47" s="27"/>
      <c r="M47" s="27">
        <v>1</v>
      </c>
      <c r="N47" s="3"/>
      <c r="O47" s="27">
        <f t="shared" si="32"/>
        <v>1</v>
      </c>
      <c r="P47" s="3">
        <f t="shared" si="8"/>
        <v>0</v>
      </c>
      <c r="Q47" s="3">
        <f t="shared" si="9"/>
        <v>553</v>
      </c>
      <c r="R47" s="3">
        <f t="shared" si="10"/>
        <v>0</v>
      </c>
      <c r="S47" s="68">
        <f t="shared" si="11"/>
        <v>553</v>
      </c>
      <c r="T47" s="69">
        <v>0</v>
      </c>
      <c r="U47" s="20">
        <v>0.2</v>
      </c>
      <c r="V47" s="70">
        <f t="shared" si="12"/>
        <v>0</v>
      </c>
      <c r="W47" s="11">
        <v>1</v>
      </c>
      <c r="X47" s="20">
        <v>0.25</v>
      </c>
      <c r="Y47" s="3">
        <f t="shared" si="13"/>
        <v>138</v>
      </c>
      <c r="Z47" s="3"/>
      <c r="AA47" s="20"/>
      <c r="AB47" s="3">
        <f t="shared" si="14"/>
        <v>0</v>
      </c>
      <c r="AC47" s="3"/>
      <c r="AD47" s="20"/>
      <c r="AE47" s="3">
        <f t="shared" si="15"/>
        <v>0</v>
      </c>
      <c r="AF47" s="3"/>
      <c r="AG47" s="4"/>
      <c r="AH47" s="3">
        <f t="shared" si="16"/>
        <v>0</v>
      </c>
      <c r="AI47" s="3"/>
      <c r="AJ47" s="4"/>
      <c r="AK47" s="3">
        <f t="shared" si="17"/>
        <v>0</v>
      </c>
      <c r="AL47" s="3"/>
      <c r="AM47" s="4"/>
      <c r="AN47" s="3">
        <f t="shared" si="18"/>
        <v>0</v>
      </c>
      <c r="AO47" s="4">
        <v>0.3</v>
      </c>
      <c r="AP47" s="3">
        <f>AO47*J47</f>
        <v>2985</v>
      </c>
      <c r="AQ47" s="4"/>
      <c r="AR47" s="3">
        <f t="shared" si="20"/>
        <v>0</v>
      </c>
      <c r="AS47" s="4"/>
      <c r="AT47" s="3">
        <f t="shared" si="21"/>
        <v>0</v>
      </c>
      <c r="AU47" s="4"/>
      <c r="AV47" s="3">
        <f t="shared" si="22"/>
        <v>0</v>
      </c>
      <c r="AW47" s="20">
        <f t="shared" si="33"/>
        <v>5.65</v>
      </c>
      <c r="AX47" s="3">
        <f>AH47+AK47+AN47+AP47+AT47+AV47+AE47+AB47+V47+AR47+Y47</f>
        <v>3123</v>
      </c>
      <c r="AY47" s="20">
        <v>0</v>
      </c>
      <c r="AZ47" s="20">
        <v>0</v>
      </c>
      <c r="BA47" s="20">
        <f t="shared" si="23"/>
        <v>0</v>
      </c>
      <c r="BB47" s="3">
        <f t="shared" si="24"/>
        <v>0</v>
      </c>
      <c r="BC47" s="11">
        <v>0.2</v>
      </c>
      <c r="BD47" s="3">
        <f t="shared" si="25"/>
        <v>735</v>
      </c>
      <c r="BE47" s="3">
        <v>0</v>
      </c>
      <c r="BF47" s="3">
        <f t="shared" si="26"/>
        <v>4411</v>
      </c>
      <c r="BG47" s="3"/>
      <c r="BH47" s="3"/>
      <c r="BI47" s="11">
        <v>0.2</v>
      </c>
      <c r="BJ47" s="3">
        <f t="shared" si="27"/>
        <v>882</v>
      </c>
      <c r="BK47" s="3">
        <f t="shared" si="4"/>
        <v>5293</v>
      </c>
      <c r="BL47" s="11">
        <v>0.7</v>
      </c>
      <c r="BM47" s="3">
        <f t="shared" si="5"/>
        <v>3705</v>
      </c>
      <c r="BN47" s="11">
        <v>0.8</v>
      </c>
      <c r="BO47" s="3">
        <f t="shared" si="6"/>
        <v>4234</v>
      </c>
      <c r="BP47" s="3">
        <f t="shared" si="7"/>
        <v>13232</v>
      </c>
      <c r="BQ47" s="3"/>
      <c r="BR47" s="3">
        <f t="shared" si="28"/>
        <v>158784</v>
      </c>
      <c r="BS47" s="3">
        <f t="shared" si="29"/>
        <v>15878</v>
      </c>
      <c r="BT47" s="3">
        <f t="shared" si="30"/>
        <v>174662</v>
      </c>
      <c r="BU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38.25" hidden="1" x14ac:dyDescent="0.25">
      <c r="A48" s="3">
        <v>29</v>
      </c>
      <c r="B48" s="99" t="s">
        <v>183</v>
      </c>
      <c r="C48" s="74" t="s">
        <v>184</v>
      </c>
      <c r="D48" s="22"/>
      <c r="E48" s="22" t="s">
        <v>92</v>
      </c>
      <c r="F48" s="66" t="s">
        <v>64</v>
      </c>
      <c r="G48" s="22" t="s">
        <v>93</v>
      </c>
      <c r="H48" s="3">
        <v>7107</v>
      </c>
      <c r="I48" s="11">
        <v>1.5</v>
      </c>
      <c r="J48" s="3">
        <f t="shared" si="35"/>
        <v>10661</v>
      </c>
      <c r="K48" s="3">
        <f t="shared" si="2"/>
        <v>592</v>
      </c>
      <c r="L48" s="27">
        <v>1</v>
      </c>
      <c r="M48" s="27"/>
      <c r="N48" s="3"/>
      <c r="O48" s="27">
        <f>SUM(L48:N48)</f>
        <v>1</v>
      </c>
      <c r="P48" s="3">
        <f t="shared" si="8"/>
        <v>592</v>
      </c>
      <c r="Q48" s="3">
        <f t="shared" si="9"/>
        <v>0</v>
      </c>
      <c r="R48" s="3">
        <f t="shared" si="10"/>
        <v>0</v>
      </c>
      <c r="S48" s="68">
        <f t="shared" si="11"/>
        <v>592</v>
      </c>
      <c r="T48" s="69">
        <v>1</v>
      </c>
      <c r="U48" s="20">
        <v>0.2</v>
      </c>
      <c r="V48" s="70">
        <f t="shared" si="12"/>
        <v>118</v>
      </c>
      <c r="W48" s="11"/>
      <c r="X48" s="20">
        <v>0.25</v>
      </c>
      <c r="Y48" s="3">
        <f t="shared" si="13"/>
        <v>0</v>
      </c>
      <c r="Z48" s="3"/>
      <c r="AA48" s="20"/>
      <c r="AB48" s="3">
        <f t="shared" si="14"/>
        <v>0</v>
      </c>
      <c r="AC48" s="3"/>
      <c r="AD48" s="20"/>
      <c r="AE48" s="3">
        <f t="shared" si="15"/>
        <v>0</v>
      </c>
      <c r="AF48" s="3"/>
      <c r="AG48" s="4"/>
      <c r="AH48" s="3">
        <f t="shared" si="16"/>
        <v>0</v>
      </c>
      <c r="AI48" s="3">
        <v>1</v>
      </c>
      <c r="AJ48" s="4">
        <v>0.1</v>
      </c>
      <c r="AK48" s="3">
        <f t="shared" si="17"/>
        <v>59</v>
      </c>
      <c r="AL48" s="3"/>
      <c r="AM48" s="4"/>
      <c r="AN48" s="3">
        <f t="shared" si="18"/>
        <v>0</v>
      </c>
      <c r="AO48" s="4"/>
      <c r="AP48" s="3">
        <f>AO48*J48</f>
        <v>0</v>
      </c>
      <c r="AQ48" s="4"/>
      <c r="AR48" s="3">
        <f t="shared" si="20"/>
        <v>0</v>
      </c>
      <c r="AS48" s="4"/>
      <c r="AT48" s="3">
        <f t="shared" si="21"/>
        <v>0</v>
      </c>
      <c r="AU48" s="4"/>
      <c r="AV48" s="3">
        <f t="shared" si="22"/>
        <v>0</v>
      </c>
      <c r="AW48" s="20">
        <f t="shared" si="33"/>
        <v>0.3</v>
      </c>
      <c r="AX48" s="3">
        <f t="shared" si="3"/>
        <v>177</v>
      </c>
      <c r="AY48" s="76">
        <v>0.1</v>
      </c>
      <c r="AZ48" s="20">
        <v>0</v>
      </c>
      <c r="BA48" s="20">
        <f t="shared" si="23"/>
        <v>0.1</v>
      </c>
      <c r="BB48" s="3">
        <f t="shared" si="24"/>
        <v>59</v>
      </c>
      <c r="BC48" s="11">
        <v>0.2</v>
      </c>
      <c r="BD48" s="3">
        <f t="shared" si="25"/>
        <v>166</v>
      </c>
      <c r="BE48" s="3">
        <v>50</v>
      </c>
      <c r="BF48" s="3">
        <f t="shared" si="26"/>
        <v>1044</v>
      </c>
      <c r="BG48" s="3"/>
      <c r="BH48" s="3"/>
      <c r="BI48" s="11">
        <v>0.2</v>
      </c>
      <c r="BJ48" s="3">
        <f t="shared" si="27"/>
        <v>209</v>
      </c>
      <c r="BK48" s="3">
        <f t="shared" si="4"/>
        <v>1253</v>
      </c>
      <c r="BL48" s="11">
        <v>0.7</v>
      </c>
      <c r="BM48" s="3">
        <f t="shared" si="5"/>
        <v>877</v>
      </c>
      <c r="BN48" s="11">
        <v>0.8</v>
      </c>
      <c r="BO48" s="3">
        <f t="shared" si="6"/>
        <v>1002</v>
      </c>
      <c r="BP48" s="3">
        <f t="shared" si="7"/>
        <v>3132</v>
      </c>
      <c r="BQ48" s="3"/>
      <c r="BR48" s="3">
        <f t="shared" si="28"/>
        <v>37584</v>
      </c>
      <c r="BS48" s="3">
        <f t="shared" si="29"/>
        <v>3758</v>
      </c>
      <c r="BT48" s="3">
        <f t="shared" si="30"/>
        <v>41342</v>
      </c>
      <c r="BU48" s="16">
        <f t="shared" si="36"/>
        <v>38198</v>
      </c>
      <c r="BV48" s="16">
        <f>BP48/O48*18</f>
        <v>56376</v>
      </c>
      <c r="BW48" s="16">
        <f>BU48-BV48</f>
        <v>-18178</v>
      </c>
    </row>
    <row r="49" spans="1:256" ht="25.5" hidden="1" x14ac:dyDescent="0.25">
      <c r="A49" s="3">
        <v>30</v>
      </c>
      <c r="B49" s="99" t="s">
        <v>185</v>
      </c>
      <c r="C49" s="74" t="s">
        <v>186</v>
      </c>
      <c r="D49" s="22"/>
      <c r="E49" s="22" t="s">
        <v>92</v>
      </c>
      <c r="F49" s="66" t="s">
        <v>64</v>
      </c>
      <c r="G49" s="22" t="s">
        <v>93</v>
      </c>
      <c r="H49" s="3">
        <v>7107</v>
      </c>
      <c r="I49" s="11">
        <v>1.5</v>
      </c>
      <c r="J49" s="3">
        <f t="shared" si="35"/>
        <v>10661</v>
      </c>
      <c r="K49" s="3">
        <f t="shared" si="2"/>
        <v>592</v>
      </c>
      <c r="L49" s="27"/>
      <c r="M49" s="27">
        <v>12</v>
      </c>
      <c r="N49" s="3">
        <v>4</v>
      </c>
      <c r="O49" s="27">
        <f>SUM(L49:N49)</f>
        <v>16</v>
      </c>
      <c r="P49" s="3">
        <f t="shared" si="8"/>
        <v>0</v>
      </c>
      <c r="Q49" s="3">
        <f t="shared" si="9"/>
        <v>7104</v>
      </c>
      <c r="R49" s="3">
        <f t="shared" si="10"/>
        <v>2368</v>
      </c>
      <c r="S49" s="68">
        <f t="shared" si="11"/>
        <v>9472</v>
      </c>
      <c r="T49" s="69">
        <v>0</v>
      </c>
      <c r="U49" s="20">
        <v>0.2</v>
      </c>
      <c r="V49" s="70">
        <f t="shared" si="12"/>
        <v>0</v>
      </c>
      <c r="W49" s="11">
        <v>16</v>
      </c>
      <c r="X49" s="20">
        <v>0.25</v>
      </c>
      <c r="Y49" s="3">
        <f t="shared" si="13"/>
        <v>2368</v>
      </c>
      <c r="Z49" s="3"/>
      <c r="AA49" s="20"/>
      <c r="AB49" s="3">
        <f t="shared" si="14"/>
        <v>0</v>
      </c>
      <c r="AC49" s="3"/>
      <c r="AD49" s="20"/>
      <c r="AE49" s="3">
        <f t="shared" si="15"/>
        <v>0</v>
      </c>
      <c r="AF49" s="3"/>
      <c r="AG49" s="4"/>
      <c r="AH49" s="3">
        <f t="shared" si="16"/>
        <v>0</v>
      </c>
      <c r="AI49" s="3"/>
      <c r="AJ49" s="4"/>
      <c r="AK49" s="3">
        <f t="shared" si="17"/>
        <v>0</v>
      </c>
      <c r="AL49" s="3"/>
      <c r="AM49" s="4"/>
      <c r="AN49" s="3">
        <f t="shared" si="18"/>
        <v>0</v>
      </c>
      <c r="AO49" s="4"/>
      <c r="AP49" s="3">
        <f>AO49*J49</f>
        <v>0</v>
      </c>
      <c r="AQ49" s="4"/>
      <c r="AR49" s="3">
        <f t="shared" si="20"/>
        <v>0</v>
      </c>
      <c r="AS49" s="4"/>
      <c r="AT49" s="3">
        <f t="shared" si="21"/>
        <v>0</v>
      </c>
      <c r="AU49" s="4"/>
      <c r="AV49" s="3">
        <f t="shared" si="22"/>
        <v>0</v>
      </c>
      <c r="AW49" s="20">
        <f t="shared" si="33"/>
        <v>0.25</v>
      </c>
      <c r="AX49" s="3">
        <f t="shared" si="3"/>
        <v>2368</v>
      </c>
      <c r="AY49" s="76">
        <v>0.1</v>
      </c>
      <c r="AZ49" s="20">
        <v>0</v>
      </c>
      <c r="BA49" s="20">
        <f t="shared" si="23"/>
        <v>0.1</v>
      </c>
      <c r="BB49" s="3">
        <f t="shared" si="24"/>
        <v>947</v>
      </c>
      <c r="BC49" s="11">
        <v>0.2</v>
      </c>
      <c r="BD49" s="3">
        <f t="shared" si="25"/>
        <v>2557</v>
      </c>
      <c r="BE49" s="3">
        <v>50</v>
      </c>
      <c r="BF49" s="3">
        <f t="shared" si="26"/>
        <v>15394</v>
      </c>
      <c r="BG49" s="3"/>
      <c r="BH49" s="3"/>
      <c r="BI49" s="11">
        <v>0.2</v>
      </c>
      <c r="BJ49" s="3">
        <f t="shared" si="27"/>
        <v>3079</v>
      </c>
      <c r="BK49" s="3">
        <f t="shared" si="4"/>
        <v>18473</v>
      </c>
      <c r="BL49" s="11">
        <v>0.7</v>
      </c>
      <c r="BM49" s="3">
        <f t="shared" si="5"/>
        <v>12931</v>
      </c>
      <c r="BN49" s="11">
        <v>0.8</v>
      </c>
      <c r="BO49" s="3">
        <f t="shared" si="6"/>
        <v>14778</v>
      </c>
      <c r="BP49" s="3">
        <f t="shared" si="7"/>
        <v>46182</v>
      </c>
      <c r="BQ49" s="3"/>
      <c r="BR49" s="3">
        <f t="shared" si="28"/>
        <v>554184</v>
      </c>
      <c r="BS49" s="3">
        <f t="shared" si="29"/>
        <v>55418</v>
      </c>
      <c r="BT49" s="3">
        <f t="shared" si="30"/>
        <v>609602</v>
      </c>
      <c r="BU49" s="16">
        <f t="shared" si="36"/>
        <v>38198</v>
      </c>
      <c r="BV49" s="16">
        <f>BP49/O49*18</f>
        <v>51955</v>
      </c>
      <c r="BW49" s="16">
        <f>BU49-BV49</f>
        <v>-13757</v>
      </c>
    </row>
    <row r="50" spans="1:256" ht="25.5" hidden="1" x14ac:dyDescent="0.25">
      <c r="A50" s="3">
        <v>31</v>
      </c>
      <c r="B50" s="99" t="s">
        <v>185</v>
      </c>
      <c r="C50" s="74" t="s">
        <v>187</v>
      </c>
      <c r="D50" s="22"/>
      <c r="E50" s="22" t="s">
        <v>92</v>
      </c>
      <c r="F50" s="66" t="s">
        <v>64</v>
      </c>
      <c r="G50" s="22" t="s">
        <v>93</v>
      </c>
      <c r="H50" s="3">
        <v>7107</v>
      </c>
      <c r="I50" s="11">
        <v>1.5</v>
      </c>
      <c r="J50" s="3">
        <f t="shared" si="35"/>
        <v>10661</v>
      </c>
      <c r="K50" s="3">
        <f t="shared" si="2"/>
        <v>592</v>
      </c>
      <c r="L50" s="27"/>
      <c r="M50" s="27">
        <v>2</v>
      </c>
      <c r="N50" s="3"/>
      <c r="O50" s="27">
        <f>SUM(L50:N50)</f>
        <v>2</v>
      </c>
      <c r="P50" s="3">
        <f t="shared" si="8"/>
        <v>0</v>
      </c>
      <c r="Q50" s="3">
        <f t="shared" si="9"/>
        <v>1184</v>
      </c>
      <c r="R50" s="3">
        <f t="shared" si="10"/>
        <v>0</v>
      </c>
      <c r="S50" s="68">
        <f t="shared" si="11"/>
        <v>1184</v>
      </c>
      <c r="T50" s="69">
        <v>2</v>
      </c>
      <c r="U50" s="20">
        <v>0.2</v>
      </c>
      <c r="V50" s="70">
        <f t="shared" si="12"/>
        <v>237</v>
      </c>
      <c r="W50" s="11"/>
      <c r="X50" s="20">
        <v>0.25</v>
      </c>
      <c r="Y50" s="3">
        <f t="shared" si="13"/>
        <v>0</v>
      </c>
      <c r="Z50" s="3"/>
      <c r="AA50" s="20"/>
      <c r="AB50" s="3">
        <f t="shared" si="14"/>
        <v>0</v>
      </c>
      <c r="AC50" s="3"/>
      <c r="AD50" s="20"/>
      <c r="AE50" s="3">
        <f t="shared" si="15"/>
        <v>0</v>
      </c>
      <c r="AF50" s="3">
        <v>2</v>
      </c>
      <c r="AG50" s="4">
        <v>0.1</v>
      </c>
      <c r="AH50" s="3">
        <f t="shared" si="16"/>
        <v>118</v>
      </c>
      <c r="AI50" s="3"/>
      <c r="AJ50" s="4">
        <v>0.1</v>
      </c>
      <c r="AK50" s="3">
        <f t="shared" si="17"/>
        <v>0</v>
      </c>
      <c r="AL50" s="3"/>
      <c r="AM50" s="4"/>
      <c r="AN50" s="3">
        <f t="shared" si="18"/>
        <v>0</v>
      </c>
      <c r="AO50" s="4"/>
      <c r="AP50" s="3">
        <f>AO50*J50</f>
        <v>0</v>
      </c>
      <c r="AQ50" s="4"/>
      <c r="AR50" s="3">
        <f t="shared" si="20"/>
        <v>0</v>
      </c>
      <c r="AS50" s="4"/>
      <c r="AT50" s="3">
        <f t="shared" si="21"/>
        <v>0</v>
      </c>
      <c r="AU50" s="4"/>
      <c r="AV50" s="3">
        <f t="shared" si="22"/>
        <v>0</v>
      </c>
      <c r="AW50" s="20">
        <f t="shared" si="33"/>
        <v>0.3</v>
      </c>
      <c r="AX50" s="3">
        <f t="shared" si="3"/>
        <v>355</v>
      </c>
      <c r="AY50" s="76">
        <v>0.1</v>
      </c>
      <c r="AZ50" s="20">
        <v>0</v>
      </c>
      <c r="BA50" s="20">
        <f t="shared" si="23"/>
        <v>0.1</v>
      </c>
      <c r="BB50" s="3">
        <f t="shared" si="24"/>
        <v>118</v>
      </c>
      <c r="BC50" s="11">
        <v>0.2</v>
      </c>
      <c r="BD50" s="3">
        <f t="shared" si="25"/>
        <v>331</v>
      </c>
      <c r="BE50" s="3">
        <v>50</v>
      </c>
      <c r="BF50" s="3">
        <f t="shared" si="26"/>
        <v>2038</v>
      </c>
      <c r="BG50" s="3"/>
      <c r="BH50" s="3"/>
      <c r="BI50" s="11"/>
      <c r="BJ50" s="3">
        <f t="shared" si="27"/>
        <v>408</v>
      </c>
      <c r="BK50" s="3">
        <f t="shared" si="4"/>
        <v>2446</v>
      </c>
      <c r="BL50" s="11">
        <v>0.7</v>
      </c>
      <c r="BM50" s="3">
        <f t="shared" si="5"/>
        <v>1712</v>
      </c>
      <c r="BN50" s="11">
        <v>0.8</v>
      </c>
      <c r="BO50" s="3">
        <f t="shared" si="6"/>
        <v>1957</v>
      </c>
      <c r="BP50" s="3">
        <f t="shared" si="7"/>
        <v>6115</v>
      </c>
      <c r="BQ50" s="3"/>
      <c r="BR50" s="3">
        <f t="shared" si="28"/>
        <v>73380</v>
      </c>
      <c r="BS50" s="3">
        <f t="shared" si="29"/>
        <v>7338</v>
      </c>
      <c r="BT50" s="3">
        <f t="shared" si="30"/>
        <v>80718</v>
      </c>
    </row>
    <row r="51" spans="1:256" ht="25.5" hidden="1" x14ac:dyDescent="0.25">
      <c r="A51" s="3">
        <v>32</v>
      </c>
      <c r="B51" s="99" t="s">
        <v>183</v>
      </c>
      <c r="C51" s="3" t="s">
        <v>188</v>
      </c>
      <c r="D51" s="3"/>
      <c r="E51" s="22" t="s">
        <v>92</v>
      </c>
      <c r="F51" s="22" t="s">
        <v>73</v>
      </c>
      <c r="G51" s="22" t="s">
        <v>93</v>
      </c>
      <c r="H51" s="3">
        <v>7107</v>
      </c>
      <c r="I51" s="11">
        <v>1.5</v>
      </c>
      <c r="J51" s="3">
        <f t="shared" si="35"/>
        <v>10661</v>
      </c>
      <c r="K51" s="3">
        <f t="shared" si="2"/>
        <v>592</v>
      </c>
      <c r="L51" s="27"/>
      <c r="M51" s="27"/>
      <c r="N51" s="3">
        <v>1</v>
      </c>
      <c r="O51" s="27">
        <f t="shared" si="32"/>
        <v>1</v>
      </c>
      <c r="P51" s="3">
        <f t="shared" si="8"/>
        <v>0</v>
      </c>
      <c r="Q51" s="3">
        <f t="shared" si="9"/>
        <v>0</v>
      </c>
      <c r="R51" s="3">
        <f t="shared" si="10"/>
        <v>592</v>
      </c>
      <c r="S51" s="68">
        <f t="shared" si="11"/>
        <v>592</v>
      </c>
      <c r="T51" s="69">
        <f>O51-W51</f>
        <v>1</v>
      </c>
      <c r="U51" s="20">
        <v>0.2</v>
      </c>
      <c r="V51" s="70">
        <f t="shared" si="12"/>
        <v>118</v>
      </c>
      <c r="W51" s="11"/>
      <c r="X51" s="20">
        <v>0.25</v>
      </c>
      <c r="Y51" s="3">
        <f t="shared" si="13"/>
        <v>0</v>
      </c>
      <c r="Z51" s="3"/>
      <c r="AA51" s="20"/>
      <c r="AB51" s="3">
        <f t="shared" si="14"/>
        <v>0</v>
      </c>
      <c r="AC51" s="3"/>
      <c r="AD51" s="20"/>
      <c r="AE51" s="3">
        <f t="shared" si="15"/>
        <v>0</v>
      </c>
      <c r="AF51" s="3"/>
      <c r="AG51" s="4"/>
      <c r="AH51" s="3">
        <f t="shared" si="16"/>
        <v>0</v>
      </c>
      <c r="AI51" s="3"/>
      <c r="AJ51" s="4"/>
      <c r="AK51" s="3">
        <f t="shared" si="17"/>
        <v>0</v>
      </c>
      <c r="AL51" s="3"/>
      <c r="AM51" s="4"/>
      <c r="AN51" s="3">
        <f t="shared" si="18"/>
        <v>0</v>
      </c>
      <c r="AO51" s="4"/>
      <c r="AP51" s="3">
        <f t="shared" si="19"/>
        <v>0</v>
      </c>
      <c r="AQ51" s="4"/>
      <c r="AR51" s="3">
        <f t="shared" si="20"/>
        <v>0</v>
      </c>
      <c r="AS51" s="4"/>
      <c r="AT51" s="3">
        <f t="shared" si="21"/>
        <v>0</v>
      </c>
      <c r="AU51" s="4"/>
      <c r="AV51" s="3">
        <f t="shared" si="22"/>
        <v>0</v>
      </c>
      <c r="AW51" s="20">
        <f t="shared" si="33"/>
        <v>0.2</v>
      </c>
      <c r="AX51" s="3">
        <f t="shared" si="3"/>
        <v>118</v>
      </c>
      <c r="AY51" s="20">
        <v>0.2</v>
      </c>
      <c r="AZ51" s="20">
        <v>0</v>
      </c>
      <c r="BA51" s="20">
        <f t="shared" si="23"/>
        <v>0.2</v>
      </c>
      <c r="BB51" s="3">
        <f t="shared" si="24"/>
        <v>118</v>
      </c>
      <c r="BC51" s="11">
        <v>0.2</v>
      </c>
      <c r="BD51" s="3">
        <f t="shared" si="25"/>
        <v>166</v>
      </c>
      <c r="BE51" s="3">
        <v>50</v>
      </c>
      <c r="BF51" s="3">
        <f t="shared" si="26"/>
        <v>1044</v>
      </c>
      <c r="BG51" s="3"/>
      <c r="BH51" s="3"/>
      <c r="BI51" s="11">
        <v>0.2</v>
      </c>
      <c r="BJ51" s="3">
        <f t="shared" si="27"/>
        <v>209</v>
      </c>
      <c r="BK51" s="3">
        <f t="shared" si="4"/>
        <v>1253</v>
      </c>
      <c r="BL51" s="11">
        <v>0.7</v>
      </c>
      <c r="BM51" s="3">
        <f t="shared" si="5"/>
        <v>877</v>
      </c>
      <c r="BN51" s="11">
        <v>0.8</v>
      </c>
      <c r="BO51" s="3">
        <f t="shared" si="6"/>
        <v>1002</v>
      </c>
      <c r="BP51" s="3">
        <f t="shared" si="7"/>
        <v>3132</v>
      </c>
      <c r="BQ51" s="3"/>
      <c r="BR51" s="3">
        <f t="shared" si="28"/>
        <v>37584</v>
      </c>
      <c r="BS51" s="3">
        <f t="shared" si="29"/>
        <v>3758</v>
      </c>
      <c r="BT51" s="3">
        <f t="shared" si="30"/>
        <v>41342</v>
      </c>
      <c r="BU51" s="12">
        <f t="shared" si="36"/>
        <v>38198</v>
      </c>
      <c r="BV51" s="16">
        <f t="shared" si="34"/>
        <v>56376</v>
      </c>
      <c r="BW51" s="16">
        <f t="shared" si="31"/>
        <v>-18178</v>
      </c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hidden="1" x14ac:dyDescent="0.25">
      <c r="A52" s="28"/>
      <c r="B52" s="28" t="s">
        <v>77</v>
      </c>
      <c r="C52" s="28"/>
      <c r="D52" s="28"/>
      <c r="E52" s="28"/>
      <c r="F52" s="28"/>
      <c r="G52" s="28"/>
      <c r="H52" s="28">
        <v>7107</v>
      </c>
      <c r="I52" s="30">
        <f>J52/H52</f>
        <v>1.51</v>
      </c>
      <c r="J52" s="28">
        <f>SUM(J20:J51)/31</f>
        <v>10706</v>
      </c>
      <c r="K52" s="28">
        <f>S52/O52</f>
        <v>574</v>
      </c>
      <c r="L52" s="100">
        <f t="shared" ref="L52:T52" si="37">SUM(L20:L51)</f>
        <v>223.5</v>
      </c>
      <c r="M52" s="100">
        <f t="shared" si="37"/>
        <v>392</v>
      </c>
      <c r="N52" s="29">
        <f t="shared" si="37"/>
        <v>74</v>
      </c>
      <c r="O52" s="100">
        <f t="shared" si="37"/>
        <v>689.5</v>
      </c>
      <c r="P52" s="28">
        <f t="shared" si="37"/>
        <v>123055</v>
      </c>
      <c r="Q52" s="28">
        <f t="shared" si="37"/>
        <v>228997</v>
      </c>
      <c r="R52" s="28">
        <f t="shared" si="37"/>
        <v>43416</v>
      </c>
      <c r="S52" s="101">
        <f t="shared" si="37"/>
        <v>395468</v>
      </c>
      <c r="T52" s="102">
        <f t="shared" si="37"/>
        <v>603</v>
      </c>
      <c r="U52" s="30">
        <v>0.2</v>
      </c>
      <c r="V52" s="103">
        <f>SUM(V20:V51)</f>
        <v>69080</v>
      </c>
      <c r="W52" s="29">
        <f>SUM(W20:W51)</f>
        <v>86.5</v>
      </c>
      <c r="X52" s="30">
        <v>0.25</v>
      </c>
      <c r="Y52" s="28">
        <f t="shared" ref="Y52:AK52" si="38">SUM(Y20:Y51)</f>
        <v>12517</v>
      </c>
      <c r="Z52" s="28">
        <f t="shared" si="38"/>
        <v>134</v>
      </c>
      <c r="AA52" s="28">
        <f t="shared" si="38"/>
        <v>1</v>
      </c>
      <c r="AB52" s="28">
        <f t="shared" si="38"/>
        <v>7237</v>
      </c>
      <c r="AC52" s="28">
        <f t="shared" si="38"/>
        <v>235</v>
      </c>
      <c r="AD52" s="28">
        <f t="shared" si="38"/>
        <v>1</v>
      </c>
      <c r="AE52" s="28">
        <f t="shared" si="38"/>
        <v>11399</v>
      </c>
      <c r="AF52" s="28">
        <f t="shared" si="38"/>
        <v>109</v>
      </c>
      <c r="AG52" s="28">
        <f t="shared" si="38"/>
        <v>2</v>
      </c>
      <c r="AH52" s="28">
        <f t="shared" si="38"/>
        <v>6367</v>
      </c>
      <c r="AI52" s="28">
        <f t="shared" si="38"/>
        <v>92</v>
      </c>
      <c r="AJ52" s="28">
        <f t="shared" si="38"/>
        <v>2</v>
      </c>
      <c r="AK52" s="28">
        <f t="shared" si="38"/>
        <v>5259</v>
      </c>
      <c r="AL52" s="28"/>
      <c r="AM52" s="28">
        <f t="shared" ref="AM52:BF52" si="39">SUM(AM20:AM51)</f>
        <v>0</v>
      </c>
      <c r="AN52" s="28">
        <f t="shared" si="39"/>
        <v>0</v>
      </c>
      <c r="AO52" s="28">
        <f t="shared" si="39"/>
        <v>5</v>
      </c>
      <c r="AP52" s="28">
        <f t="shared" si="39"/>
        <v>52228</v>
      </c>
      <c r="AQ52" s="28">
        <f t="shared" si="39"/>
        <v>1</v>
      </c>
      <c r="AR52" s="28">
        <f t="shared" si="39"/>
        <v>11336</v>
      </c>
      <c r="AS52" s="28">
        <f t="shared" si="39"/>
        <v>0</v>
      </c>
      <c r="AT52" s="28">
        <f t="shared" si="39"/>
        <v>2594</v>
      </c>
      <c r="AU52" s="28">
        <f t="shared" si="39"/>
        <v>0</v>
      </c>
      <c r="AV52" s="28">
        <f t="shared" si="39"/>
        <v>3198</v>
      </c>
      <c r="AW52" s="28">
        <f t="shared" si="39"/>
        <v>19</v>
      </c>
      <c r="AX52" s="28">
        <f t="shared" si="39"/>
        <v>181215</v>
      </c>
      <c r="AY52" s="28">
        <f t="shared" si="39"/>
        <v>3</v>
      </c>
      <c r="AZ52" s="28">
        <f t="shared" si="39"/>
        <v>0</v>
      </c>
      <c r="BA52" s="28">
        <f t="shared" si="39"/>
        <v>3</v>
      </c>
      <c r="BB52" s="28">
        <f t="shared" si="39"/>
        <v>44859</v>
      </c>
      <c r="BC52" s="28">
        <f t="shared" si="39"/>
        <v>6</v>
      </c>
      <c r="BD52" s="28">
        <f t="shared" si="39"/>
        <v>124308</v>
      </c>
      <c r="BE52" s="28">
        <f t="shared" si="39"/>
        <v>1250</v>
      </c>
      <c r="BF52" s="28">
        <f t="shared" si="39"/>
        <v>747100</v>
      </c>
      <c r="BG52" s="28"/>
      <c r="BH52" s="28"/>
      <c r="BI52" s="29">
        <v>0.2</v>
      </c>
      <c r="BJ52" s="28">
        <f>SUM(BJ20:BJ51)</f>
        <v>149421</v>
      </c>
      <c r="BK52" s="28">
        <f>SUM(BK20:BK51)</f>
        <v>896521</v>
      </c>
      <c r="BL52" s="29">
        <v>0.7</v>
      </c>
      <c r="BM52" s="28">
        <f>BK52*BL52</f>
        <v>627565</v>
      </c>
      <c r="BN52" s="29">
        <v>0.8</v>
      </c>
      <c r="BO52" s="28">
        <f>BK52*BN52</f>
        <v>717217</v>
      </c>
      <c r="BP52" s="28">
        <f>BK52+BM52+BO52</f>
        <v>2241303</v>
      </c>
      <c r="BQ52" s="28">
        <f>SUM(BQ20:BQ51)</f>
        <v>0</v>
      </c>
      <c r="BR52" s="28">
        <f>(BP52+BQ52)*12</f>
        <v>26895636</v>
      </c>
      <c r="BS52" s="28">
        <f>BR52*0.1</f>
        <v>2689564</v>
      </c>
      <c r="BT52" s="104">
        <f>BR52+BS52</f>
        <v>29585200</v>
      </c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idden="1" x14ac:dyDescent="0.25">
      <c r="A53" s="12"/>
      <c r="B53" s="12"/>
      <c r="C53" s="12"/>
      <c r="D53" s="12"/>
      <c r="E53" s="12"/>
      <c r="F53" s="12"/>
      <c r="G53" s="141" t="s">
        <v>78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2"/>
      <c r="AD53" s="12"/>
      <c r="AE53" s="12"/>
      <c r="AF53" s="12"/>
      <c r="AG53" s="14"/>
      <c r="AH53" s="12"/>
      <c r="AI53" s="12"/>
      <c r="AJ53" s="12"/>
      <c r="AK53" s="12"/>
      <c r="AL53" s="12"/>
      <c r="AM53" s="12"/>
      <c r="AN53" s="13"/>
      <c r="AO53" s="23"/>
      <c r="AP53" s="13"/>
      <c r="AQ53" s="12"/>
      <c r="AR53" s="12"/>
      <c r="AS53" s="12"/>
      <c r="AT53" s="12"/>
      <c r="AU53" s="32"/>
      <c r="AV53" s="12"/>
      <c r="AW53" s="14"/>
      <c r="AX53" s="12"/>
      <c r="AY53" s="12"/>
      <c r="AZ53" s="12"/>
      <c r="BA53" s="14"/>
      <c r="BB53" s="12"/>
      <c r="BC53" s="12"/>
      <c r="BD53" s="12"/>
      <c r="BE53" s="12"/>
      <c r="BF53" s="12">
        <f>BE52+BD52+BB52+AV52+AT52+AR52+AP52+AK52+AH52+AE52+AB52+V52+S52</f>
        <v>734583</v>
      </c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3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hidden="1" x14ac:dyDescent="0.25">
      <c r="A54" s="12"/>
      <c r="B54" s="12" t="s">
        <v>62</v>
      </c>
      <c r="C54" s="12"/>
      <c r="D54" s="12"/>
      <c r="E54" s="12"/>
      <c r="F54" s="12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12"/>
      <c r="AD54" s="12"/>
      <c r="AE54" s="12"/>
      <c r="AF54" s="12"/>
      <c r="AG54" s="14"/>
      <c r="AH54" s="12"/>
      <c r="AI54" s="12"/>
      <c r="AJ54" s="12"/>
      <c r="AK54" s="12"/>
      <c r="AL54" s="12"/>
      <c r="AM54" s="12"/>
      <c r="AN54" s="13"/>
      <c r="AO54" s="23"/>
      <c r="AP54" s="13"/>
      <c r="AQ54" s="12"/>
      <c r="AR54" s="12"/>
      <c r="AS54" s="12"/>
      <c r="AT54" s="12"/>
      <c r="AU54" s="32"/>
      <c r="AV54" s="12"/>
      <c r="AW54" s="14"/>
      <c r="AX54" s="12">
        <f>AV52+AT52+AR52+AP52+AN52+AK52+AH52+AE52+AB52+V52+Y52</f>
        <v>181215</v>
      </c>
      <c r="AY54" s="12"/>
      <c r="AZ54" s="12"/>
      <c r="BA54" s="14"/>
      <c r="BB54" s="12"/>
      <c r="BC54" s="12"/>
      <c r="BD54" s="12"/>
      <c r="BE54" s="12"/>
      <c r="BF54" s="12"/>
      <c r="BG54" s="12"/>
      <c r="BH54" s="12"/>
      <c r="BI54" s="12"/>
      <c r="BJ54" s="12">
        <f>(BF52+BH52)*0.2</f>
        <v>149420</v>
      </c>
      <c r="BK54" s="12"/>
      <c r="BL54" s="12"/>
      <c r="BM54" s="12"/>
      <c r="BN54" s="12"/>
      <c r="BO54" s="12">
        <f>BK52*0.8</f>
        <v>717217</v>
      </c>
      <c r="BP54" s="12"/>
      <c r="BQ54" s="12"/>
      <c r="BR54" s="12"/>
      <c r="BS54" s="12"/>
      <c r="BT54" s="28">
        <f>BS52+BR52</f>
        <v>29585200</v>
      </c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22.5" hidden="1" x14ac:dyDescent="0.25">
      <c r="A55" s="12"/>
      <c r="B55" s="12" t="s">
        <v>63</v>
      </c>
      <c r="C55" s="12"/>
      <c r="D55" s="12"/>
      <c r="E55" s="12"/>
      <c r="F55" s="12"/>
      <c r="G55" s="31"/>
      <c r="H55" s="31"/>
      <c r="I55" s="31"/>
      <c r="J55" s="31"/>
      <c r="K55" s="31"/>
      <c r="L55" s="34">
        <f>194.5+5+24</f>
        <v>223.5</v>
      </c>
      <c r="M55" s="34">
        <f>264+45+68+15</f>
        <v>392</v>
      </c>
      <c r="N55" s="34">
        <v>74</v>
      </c>
      <c r="O55" s="34">
        <f>SUM(L55:N55)</f>
        <v>689.5</v>
      </c>
      <c r="P55" s="34"/>
      <c r="Q55" s="31"/>
      <c r="R55" s="31"/>
      <c r="S55" s="31"/>
      <c r="T55" s="31"/>
      <c r="U55" s="31"/>
      <c r="V55" s="31"/>
      <c r="W55" s="33">
        <v>86.5</v>
      </c>
      <c r="X55" s="31"/>
      <c r="Y55" s="31"/>
      <c r="Z55" s="31"/>
      <c r="AA55" s="31"/>
      <c r="AB55" s="31"/>
      <c r="AC55" s="12"/>
      <c r="AD55" s="12"/>
      <c r="AE55" s="12"/>
      <c r="AF55" s="32">
        <f>20+23+32+34</f>
        <v>109</v>
      </c>
      <c r="AG55" s="14"/>
      <c r="AH55" s="12"/>
      <c r="AI55" s="12">
        <v>92</v>
      </c>
      <c r="AJ55" s="12"/>
      <c r="AK55" s="12"/>
      <c r="AL55" s="12"/>
      <c r="AM55" s="12"/>
      <c r="AN55" s="13"/>
      <c r="AO55" s="23"/>
      <c r="AP55" s="13"/>
      <c r="AQ55" s="12"/>
      <c r="AR55" s="12"/>
      <c r="AS55" s="12"/>
      <c r="AT55" s="12"/>
      <c r="AU55" s="32"/>
      <c r="AV55" s="12"/>
      <c r="AW55" s="14"/>
      <c r="AX55" s="12"/>
      <c r="AY55" s="12"/>
      <c r="AZ55" s="12"/>
      <c r="BA55" s="14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ht="45" hidden="1" x14ac:dyDescent="0.25">
      <c r="A56" s="12"/>
      <c r="B56" s="12" t="s">
        <v>76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4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4"/>
      <c r="AP56" s="12"/>
      <c r="AQ56" s="12"/>
      <c r="AR56" s="12"/>
      <c r="AS56" s="12"/>
      <c r="AT56" s="12"/>
      <c r="AU56" s="32"/>
      <c r="AV56" s="12"/>
      <c r="AW56" s="14"/>
      <c r="AX56" s="12"/>
      <c r="AY56" s="12"/>
      <c r="AZ56" s="12"/>
      <c r="BA56" s="14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4"/>
      <c r="AB57" s="3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4"/>
      <c r="AP57" s="12"/>
      <c r="AQ57" s="12"/>
      <c r="AR57" s="12"/>
      <c r="AS57" s="12"/>
      <c r="AT57" s="12"/>
      <c r="AU57" s="32"/>
      <c r="AV57" s="12"/>
      <c r="AW57" s="14"/>
      <c r="AX57" s="12"/>
      <c r="AY57" s="12"/>
      <c r="AZ57" s="12"/>
      <c r="BA57" s="14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8"/>
      <c r="BO57" s="8"/>
      <c r="BP57" s="8"/>
      <c r="BQ57" s="8"/>
      <c r="BR57" s="8"/>
      <c r="BS57" s="8"/>
      <c r="BT57" s="12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ht="15.75" x14ac:dyDescent="0.25">
      <c r="A58" s="35"/>
      <c r="B58" s="35"/>
      <c r="C58" s="35"/>
      <c r="D58" s="35"/>
      <c r="E58" s="35"/>
      <c r="F58" s="142"/>
      <c r="G58" s="142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1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15"/>
      <c r="AP58" s="35"/>
      <c r="AQ58" s="35"/>
      <c r="AR58" s="35"/>
      <c r="AS58" s="35"/>
      <c r="AT58" s="35"/>
      <c r="AU58" s="36"/>
      <c r="AV58" s="35"/>
      <c r="AW58" s="15"/>
      <c r="AX58" s="35"/>
      <c r="AY58" s="35"/>
      <c r="AZ58" s="35"/>
      <c r="BA58" s="1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8"/>
      <c r="BO58" s="8"/>
      <c r="BP58" s="8"/>
      <c r="BQ58" s="8"/>
      <c r="BR58" s="8"/>
      <c r="BS58" s="8"/>
      <c r="BT58" s="12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x14ac:dyDescent="0.25">
      <c r="AP59" s="8"/>
    </row>
    <row r="60" spans="1:256" x14ac:dyDescent="0.25">
      <c r="V60" s="16" t="s">
        <v>189</v>
      </c>
      <c r="AP60" s="8"/>
    </row>
    <row r="61" spans="1:256" x14ac:dyDescent="0.25">
      <c r="AP61" s="8"/>
    </row>
    <row r="62" spans="1:256" x14ac:dyDescent="0.25">
      <c r="AP62" s="8"/>
    </row>
    <row r="63" spans="1:256" x14ac:dyDescent="0.25">
      <c r="C63" s="105"/>
      <c r="AP63" s="8"/>
    </row>
    <row r="64" spans="1:256" x14ac:dyDescent="0.25">
      <c r="AP64" s="8"/>
    </row>
    <row r="65" spans="42:42" x14ac:dyDescent="0.25">
      <c r="AP65" s="8"/>
    </row>
    <row r="66" spans="42:42" x14ac:dyDescent="0.25">
      <c r="AP66" s="8"/>
    </row>
    <row r="67" spans="42:42" x14ac:dyDescent="0.25">
      <c r="AP67" s="8"/>
    </row>
    <row r="68" spans="42:42" x14ac:dyDescent="0.25">
      <c r="AP68" s="8"/>
    </row>
    <row r="69" spans="42:42" x14ac:dyDescent="0.25">
      <c r="AP69" s="8"/>
    </row>
    <row r="70" spans="42:42" x14ac:dyDescent="0.25">
      <c r="AP70" s="8"/>
    </row>
    <row r="71" spans="42:42" x14ac:dyDescent="0.25">
      <c r="AP71" s="8"/>
    </row>
    <row r="72" spans="42:42" x14ac:dyDescent="0.25">
      <c r="AP72" s="8"/>
    </row>
    <row r="73" spans="42:42" x14ac:dyDescent="0.25">
      <c r="AP73" s="8"/>
    </row>
    <row r="74" spans="42:42" x14ac:dyDescent="0.25">
      <c r="AP74" s="8"/>
    </row>
    <row r="75" spans="42:42" x14ac:dyDescent="0.25">
      <c r="AP75" s="8"/>
    </row>
    <row r="76" spans="42:42" x14ac:dyDescent="0.25">
      <c r="AP76" s="8"/>
    </row>
    <row r="77" spans="42:42" x14ac:dyDescent="0.25">
      <c r="AP77" s="8"/>
    </row>
    <row r="78" spans="42:42" x14ac:dyDescent="0.25">
      <c r="AP78" s="8"/>
    </row>
    <row r="79" spans="42:42" x14ac:dyDescent="0.25">
      <c r="AP79" s="8"/>
    </row>
    <row r="80" spans="42:42" x14ac:dyDescent="0.25">
      <c r="AP80" s="8"/>
    </row>
    <row r="81" spans="42:42" x14ac:dyDescent="0.25">
      <c r="AP81" s="8"/>
    </row>
    <row r="82" spans="42:42" x14ac:dyDescent="0.25">
      <c r="AP82" s="8"/>
    </row>
    <row r="83" spans="42:42" x14ac:dyDescent="0.25">
      <c r="AP83" s="8"/>
    </row>
    <row r="84" spans="42:42" x14ac:dyDescent="0.25">
      <c r="AP84" s="8"/>
    </row>
    <row r="85" spans="42:42" x14ac:dyDescent="0.25">
      <c r="AP85" s="8"/>
    </row>
    <row r="86" spans="42:42" x14ac:dyDescent="0.25">
      <c r="AP86" s="8"/>
    </row>
    <row r="87" spans="42:42" x14ac:dyDescent="0.25">
      <c r="AP87" s="8"/>
    </row>
    <row r="88" spans="42:42" x14ac:dyDescent="0.25">
      <c r="AP88" s="8"/>
    </row>
    <row r="89" spans="42:42" x14ac:dyDescent="0.25">
      <c r="AP89" s="8"/>
    </row>
    <row r="90" spans="42:42" x14ac:dyDescent="0.25">
      <c r="AP90" s="8"/>
    </row>
    <row r="91" spans="42:42" x14ac:dyDescent="0.25">
      <c r="AP91" s="8"/>
    </row>
    <row r="92" spans="42:42" x14ac:dyDescent="0.25">
      <c r="AP92" s="8"/>
    </row>
    <row r="93" spans="42:42" x14ac:dyDescent="0.25">
      <c r="AP93" s="8"/>
    </row>
    <row r="94" spans="42:42" x14ac:dyDescent="0.25">
      <c r="AP94" s="8"/>
    </row>
    <row r="95" spans="42:42" x14ac:dyDescent="0.25">
      <c r="AP95" s="8"/>
    </row>
    <row r="96" spans="42:42" x14ac:dyDescent="0.25">
      <c r="AP96" s="8"/>
    </row>
    <row r="97" spans="42:42" x14ac:dyDescent="0.25">
      <c r="AP97" s="8"/>
    </row>
    <row r="98" spans="42:42" x14ac:dyDescent="0.25">
      <c r="AP98" s="8"/>
    </row>
    <row r="99" spans="42:42" x14ac:dyDescent="0.25">
      <c r="AP99" s="8"/>
    </row>
    <row r="100" spans="42:42" x14ac:dyDescent="0.25">
      <c r="AP100" s="8"/>
    </row>
    <row r="101" spans="42:42" x14ac:dyDescent="0.25">
      <c r="AP101" s="8"/>
    </row>
    <row r="102" spans="42:42" x14ac:dyDescent="0.25">
      <c r="AP102" s="8"/>
    </row>
    <row r="103" spans="42:42" x14ac:dyDescent="0.25">
      <c r="AP103" s="8"/>
    </row>
    <row r="104" spans="42:42" x14ac:dyDescent="0.25">
      <c r="AP104" s="8"/>
    </row>
    <row r="105" spans="42:42" x14ac:dyDescent="0.25">
      <c r="AP105" s="8"/>
    </row>
    <row r="106" spans="42:42" x14ac:dyDescent="0.25">
      <c r="AP106" s="8"/>
    </row>
    <row r="107" spans="42:42" x14ac:dyDescent="0.25">
      <c r="AP107" s="8"/>
    </row>
    <row r="108" spans="42:42" x14ac:dyDescent="0.25">
      <c r="AP108" s="8"/>
    </row>
    <row r="109" spans="42:42" x14ac:dyDescent="0.25">
      <c r="AP109" s="8"/>
    </row>
    <row r="110" spans="42:42" x14ac:dyDescent="0.25">
      <c r="AP110" s="8"/>
    </row>
    <row r="111" spans="42:42" x14ac:dyDescent="0.25">
      <c r="AP111" s="8"/>
    </row>
    <row r="112" spans="42:42" x14ac:dyDescent="0.25">
      <c r="AP112" s="8"/>
    </row>
    <row r="113" spans="42:42" x14ac:dyDescent="0.25">
      <c r="AP113" s="8"/>
    </row>
    <row r="114" spans="42:42" x14ac:dyDescent="0.25">
      <c r="AP114" s="8"/>
    </row>
    <row r="115" spans="42:42" x14ac:dyDescent="0.25">
      <c r="AP115" s="8"/>
    </row>
    <row r="116" spans="42:42" x14ac:dyDescent="0.25">
      <c r="AP116" s="8"/>
    </row>
    <row r="117" spans="42:42" x14ac:dyDescent="0.25">
      <c r="AP117" s="8"/>
    </row>
    <row r="118" spans="42:42" x14ac:dyDescent="0.25">
      <c r="AP118" s="8"/>
    </row>
    <row r="119" spans="42:42" x14ac:dyDescent="0.25">
      <c r="AP119" s="8"/>
    </row>
    <row r="120" spans="42:42" x14ac:dyDescent="0.25">
      <c r="AP120" s="8"/>
    </row>
    <row r="121" spans="42:42" x14ac:dyDescent="0.25">
      <c r="AP121" s="8"/>
    </row>
    <row r="122" spans="42:42" x14ac:dyDescent="0.25">
      <c r="AP122" s="8"/>
    </row>
    <row r="123" spans="42:42" x14ac:dyDescent="0.25">
      <c r="AP123" s="8"/>
    </row>
    <row r="124" spans="42:42" x14ac:dyDescent="0.25">
      <c r="AP124" s="8"/>
    </row>
    <row r="125" spans="42:42" x14ac:dyDescent="0.25">
      <c r="AP125" s="8"/>
    </row>
    <row r="126" spans="42:42" x14ac:dyDescent="0.25">
      <c r="AP126" s="8"/>
    </row>
    <row r="127" spans="42:42" x14ac:dyDescent="0.25">
      <c r="AP127" s="8"/>
    </row>
    <row r="128" spans="42:42" x14ac:dyDescent="0.25">
      <c r="AP128" s="8"/>
    </row>
    <row r="129" spans="42:42" x14ac:dyDescent="0.25">
      <c r="AP129" s="8"/>
    </row>
    <row r="130" spans="42:42" x14ac:dyDescent="0.25">
      <c r="AP130" s="8"/>
    </row>
    <row r="131" spans="42:42" x14ac:dyDescent="0.25">
      <c r="AP131" s="8"/>
    </row>
    <row r="132" spans="42:42" x14ac:dyDescent="0.25">
      <c r="AP132" s="8"/>
    </row>
    <row r="133" spans="42:42" x14ac:dyDescent="0.25">
      <c r="AP133" s="8"/>
    </row>
    <row r="134" spans="42:42" x14ac:dyDescent="0.25">
      <c r="AP134" s="8"/>
    </row>
    <row r="135" spans="42:42" x14ac:dyDescent="0.25">
      <c r="AP135" s="8"/>
    </row>
    <row r="136" spans="42:42" x14ac:dyDescent="0.25">
      <c r="AP136" s="8"/>
    </row>
    <row r="137" spans="42:42" x14ac:dyDescent="0.25">
      <c r="AP137" s="8"/>
    </row>
    <row r="138" spans="42:42" x14ac:dyDescent="0.25">
      <c r="AP138" s="8"/>
    </row>
    <row r="139" spans="42:42" x14ac:dyDescent="0.25">
      <c r="AP139" s="8"/>
    </row>
    <row r="140" spans="42:42" x14ac:dyDescent="0.25">
      <c r="AP140" s="8"/>
    </row>
    <row r="141" spans="42:42" x14ac:dyDescent="0.25">
      <c r="AP141" s="8"/>
    </row>
    <row r="142" spans="42:42" x14ac:dyDescent="0.25">
      <c r="AP142" s="8"/>
    </row>
    <row r="143" spans="42:42" x14ac:dyDescent="0.25">
      <c r="AP143" s="8"/>
    </row>
    <row r="144" spans="42:42" x14ac:dyDescent="0.25">
      <c r="AP144" s="8"/>
    </row>
    <row r="145" spans="42:42" x14ac:dyDescent="0.25">
      <c r="AP145" s="8"/>
    </row>
    <row r="146" spans="42:42" x14ac:dyDescent="0.25">
      <c r="AP146" s="8"/>
    </row>
    <row r="147" spans="42:42" x14ac:dyDescent="0.25">
      <c r="AP147" s="8"/>
    </row>
    <row r="148" spans="42:42" x14ac:dyDescent="0.25">
      <c r="AP148" s="8"/>
    </row>
    <row r="149" spans="42:42" x14ac:dyDescent="0.25">
      <c r="AP149" s="8"/>
    </row>
    <row r="150" spans="42:42" x14ac:dyDescent="0.25">
      <c r="AP150" s="8"/>
    </row>
    <row r="151" spans="42:42" x14ac:dyDescent="0.25">
      <c r="AP151" s="8"/>
    </row>
    <row r="152" spans="42:42" x14ac:dyDescent="0.25">
      <c r="AP152" s="8"/>
    </row>
    <row r="153" spans="42:42" x14ac:dyDescent="0.25">
      <c r="AP153" s="8"/>
    </row>
    <row r="154" spans="42:42" x14ac:dyDescent="0.25">
      <c r="AP154" s="8"/>
    </row>
    <row r="155" spans="42:42" x14ac:dyDescent="0.25">
      <c r="AP155" s="8"/>
    </row>
    <row r="156" spans="42:42" x14ac:dyDescent="0.25">
      <c r="AP156" s="8"/>
    </row>
    <row r="157" spans="42:42" x14ac:dyDescent="0.25">
      <c r="AP157" s="8"/>
    </row>
    <row r="158" spans="42:42" x14ac:dyDescent="0.25">
      <c r="AP158" s="8"/>
    </row>
    <row r="159" spans="42:42" x14ac:dyDescent="0.25">
      <c r="AP159" s="8"/>
    </row>
    <row r="160" spans="42:42" x14ac:dyDescent="0.25">
      <c r="AP160" s="8"/>
    </row>
    <row r="161" spans="42:42" x14ac:dyDescent="0.25">
      <c r="AP161" s="8"/>
    </row>
    <row r="162" spans="42:42" x14ac:dyDescent="0.25">
      <c r="AP162" s="8"/>
    </row>
    <row r="163" spans="42:42" x14ac:dyDescent="0.25">
      <c r="AP163" s="8"/>
    </row>
    <row r="164" spans="42:42" x14ac:dyDescent="0.25">
      <c r="AP164" s="8"/>
    </row>
    <row r="165" spans="42:42" x14ac:dyDescent="0.25">
      <c r="AP165" s="8"/>
    </row>
    <row r="166" spans="42:42" x14ac:dyDescent="0.25">
      <c r="AP166" s="8"/>
    </row>
    <row r="167" spans="42:42" x14ac:dyDescent="0.25">
      <c r="AP167" s="8"/>
    </row>
    <row r="168" spans="42:42" x14ac:dyDescent="0.25">
      <c r="AP168" s="8"/>
    </row>
    <row r="169" spans="42:42" x14ac:dyDescent="0.25">
      <c r="AP169" s="8"/>
    </row>
    <row r="170" spans="42:42" x14ac:dyDescent="0.25">
      <c r="AP170" s="8"/>
    </row>
    <row r="171" spans="42:42" x14ac:dyDescent="0.25">
      <c r="AP171" s="8"/>
    </row>
    <row r="172" spans="42:42" x14ac:dyDescent="0.25">
      <c r="AP172" s="8"/>
    </row>
    <row r="173" spans="42:42" x14ac:dyDescent="0.25">
      <c r="AP173" s="8"/>
    </row>
    <row r="174" spans="42:42" x14ac:dyDescent="0.25">
      <c r="AP174" s="8"/>
    </row>
    <row r="175" spans="42:42" x14ac:dyDescent="0.25">
      <c r="AP175" s="8"/>
    </row>
    <row r="176" spans="42:42" x14ac:dyDescent="0.25">
      <c r="AP176" s="8"/>
    </row>
    <row r="177" spans="42:42" x14ac:dyDescent="0.25">
      <c r="AP177" s="8"/>
    </row>
    <row r="178" spans="42:42" x14ac:dyDescent="0.25">
      <c r="AP178" s="8"/>
    </row>
    <row r="179" spans="42:42" x14ac:dyDescent="0.25">
      <c r="AP179" s="8"/>
    </row>
    <row r="180" spans="42:42" x14ac:dyDescent="0.25">
      <c r="AP180" s="8"/>
    </row>
    <row r="181" spans="42:42" x14ac:dyDescent="0.25">
      <c r="AP181" s="8"/>
    </row>
    <row r="182" spans="42:42" x14ac:dyDescent="0.25">
      <c r="AP182" s="8"/>
    </row>
    <row r="183" spans="42:42" x14ac:dyDescent="0.25">
      <c r="AP183" s="8"/>
    </row>
    <row r="184" spans="42:42" x14ac:dyDescent="0.25">
      <c r="AP184" s="8"/>
    </row>
    <row r="185" spans="42:42" x14ac:dyDescent="0.25">
      <c r="AP185" s="8"/>
    </row>
    <row r="186" spans="42:42" x14ac:dyDescent="0.25">
      <c r="AP186" s="8"/>
    </row>
    <row r="187" spans="42:42" x14ac:dyDescent="0.25">
      <c r="AP187" s="8"/>
    </row>
    <row r="188" spans="42:42" x14ac:dyDescent="0.25">
      <c r="AP188" s="8"/>
    </row>
    <row r="189" spans="42:42" x14ac:dyDescent="0.25">
      <c r="AP189" s="8"/>
    </row>
    <row r="190" spans="42:42" x14ac:dyDescent="0.25">
      <c r="AP190" s="8"/>
    </row>
    <row r="191" spans="42:42" x14ac:dyDescent="0.25">
      <c r="AP191" s="8"/>
    </row>
    <row r="192" spans="42:42" x14ac:dyDescent="0.25">
      <c r="AP192" s="8"/>
    </row>
    <row r="193" spans="42:42" x14ac:dyDescent="0.25">
      <c r="AP193" s="8"/>
    </row>
    <row r="194" spans="42:42" x14ac:dyDescent="0.25">
      <c r="AP194" s="8"/>
    </row>
    <row r="195" spans="42:42" x14ac:dyDescent="0.25">
      <c r="AP195" s="8"/>
    </row>
    <row r="196" spans="42:42" x14ac:dyDescent="0.25">
      <c r="AP196" s="8"/>
    </row>
    <row r="197" spans="42:42" x14ac:dyDescent="0.25">
      <c r="AP197" s="8"/>
    </row>
    <row r="198" spans="42:42" x14ac:dyDescent="0.25">
      <c r="AP198" s="8"/>
    </row>
    <row r="199" spans="42:42" x14ac:dyDescent="0.25">
      <c r="AP199" s="8"/>
    </row>
    <row r="200" spans="42:42" x14ac:dyDescent="0.25">
      <c r="AP200" s="8"/>
    </row>
    <row r="201" spans="42:42" x14ac:dyDescent="0.25">
      <c r="AP201" s="8"/>
    </row>
    <row r="202" spans="42:42" x14ac:dyDescent="0.25">
      <c r="AP202" s="8"/>
    </row>
    <row r="203" spans="42:42" x14ac:dyDescent="0.25">
      <c r="AP203" s="8"/>
    </row>
    <row r="204" spans="42:42" x14ac:dyDescent="0.25">
      <c r="AP204" s="8"/>
    </row>
    <row r="205" spans="42:42" x14ac:dyDescent="0.25">
      <c r="AP205" s="8"/>
    </row>
    <row r="206" spans="42:42" x14ac:dyDescent="0.25">
      <c r="AP206" s="8"/>
    </row>
    <row r="207" spans="42:42" x14ac:dyDescent="0.25">
      <c r="AP207" s="8"/>
    </row>
    <row r="208" spans="42:42" x14ac:dyDescent="0.25">
      <c r="AP208" s="8"/>
    </row>
    <row r="209" spans="42:42" x14ac:dyDescent="0.25">
      <c r="AP209" s="8"/>
    </row>
    <row r="210" spans="42:42" x14ac:dyDescent="0.25">
      <c r="AP210" s="8"/>
    </row>
    <row r="211" spans="42:42" x14ac:dyDescent="0.25">
      <c r="AP211" s="8"/>
    </row>
    <row r="212" spans="42:42" x14ac:dyDescent="0.25">
      <c r="AP212" s="8"/>
    </row>
    <row r="213" spans="42:42" x14ac:dyDescent="0.25">
      <c r="AP213" s="8"/>
    </row>
    <row r="214" spans="42:42" x14ac:dyDescent="0.25">
      <c r="AP214" s="8"/>
    </row>
    <row r="215" spans="42:42" x14ac:dyDescent="0.25">
      <c r="AP215" s="8"/>
    </row>
    <row r="216" spans="42:42" x14ac:dyDescent="0.25">
      <c r="AP216" s="8"/>
    </row>
    <row r="217" spans="42:42" x14ac:dyDescent="0.25">
      <c r="AP217" s="8"/>
    </row>
    <row r="218" spans="42:42" x14ac:dyDescent="0.25">
      <c r="AP218" s="8"/>
    </row>
    <row r="219" spans="42:42" x14ac:dyDescent="0.25">
      <c r="AP219" s="8"/>
    </row>
    <row r="220" spans="42:42" x14ac:dyDescent="0.25">
      <c r="AP220" s="8"/>
    </row>
    <row r="221" spans="42:42" x14ac:dyDescent="0.25">
      <c r="AP221" s="8"/>
    </row>
    <row r="222" spans="42:42" x14ac:dyDescent="0.25">
      <c r="AP222" s="8"/>
    </row>
    <row r="223" spans="42:42" x14ac:dyDescent="0.25">
      <c r="AP223" s="8"/>
    </row>
    <row r="224" spans="42:42" x14ac:dyDescent="0.25">
      <c r="AP224" s="8"/>
    </row>
    <row r="225" spans="42:42" x14ac:dyDescent="0.25">
      <c r="AP225" s="8"/>
    </row>
    <row r="226" spans="42:42" x14ac:dyDescent="0.25">
      <c r="AP226" s="8"/>
    </row>
    <row r="227" spans="42:42" x14ac:dyDescent="0.25">
      <c r="AP227" s="8"/>
    </row>
    <row r="228" spans="42:42" x14ac:dyDescent="0.25">
      <c r="AP228" s="8"/>
    </row>
    <row r="229" spans="42:42" x14ac:dyDescent="0.25">
      <c r="AP229" s="8"/>
    </row>
    <row r="230" spans="42:42" x14ac:dyDescent="0.25">
      <c r="AP230" s="8"/>
    </row>
    <row r="231" spans="42:42" x14ac:dyDescent="0.25">
      <c r="AP231" s="8"/>
    </row>
    <row r="232" spans="42:42" x14ac:dyDescent="0.25">
      <c r="AP232" s="8"/>
    </row>
    <row r="233" spans="42:42" x14ac:dyDescent="0.25">
      <c r="AP233" s="8"/>
    </row>
    <row r="234" spans="42:42" x14ac:dyDescent="0.25">
      <c r="AP234" s="8"/>
    </row>
    <row r="235" spans="42:42" x14ac:dyDescent="0.25">
      <c r="AP235" s="8"/>
    </row>
    <row r="236" spans="42:42" x14ac:dyDescent="0.25">
      <c r="AP236" s="8"/>
    </row>
    <row r="237" spans="42:42" x14ac:dyDescent="0.25">
      <c r="AP237" s="8"/>
    </row>
    <row r="238" spans="42:42" x14ac:dyDescent="0.25">
      <c r="AP238" s="8"/>
    </row>
    <row r="239" spans="42:42" x14ac:dyDescent="0.25">
      <c r="AP239" s="8"/>
    </row>
    <row r="240" spans="42:42" x14ac:dyDescent="0.25">
      <c r="AP240" s="8"/>
    </row>
    <row r="241" spans="42:42" x14ac:dyDescent="0.25">
      <c r="AP241" s="8"/>
    </row>
    <row r="242" spans="42:42" x14ac:dyDescent="0.25">
      <c r="AP242" s="8"/>
    </row>
    <row r="243" spans="42:42" x14ac:dyDescent="0.25">
      <c r="AP243" s="8"/>
    </row>
    <row r="244" spans="42:42" x14ac:dyDescent="0.25">
      <c r="AP244" s="8"/>
    </row>
    <row r="245" spans="42:42" x14ac:dyDescent="0.25">
      <c r="AP245" s="8"/>
    </row>
    <row r="246" spans="42:42" x14ac:dyDescent="0.25">
      <c r="AP246" s="8"/>
    </row>
    <row r="247" spans="42:42" x14ac:dyDescent="0.25">
      <c r="AP247" s="8"/>
    </row>
    <row r="248" spans="42:42" x14ac:dyDescent="0.25">
      <c r="AP248" s="8"/>
    </row>
    <row r="249" spans="42:42" x14ac:dyDescent="0.25">
      <c r="AP249" s="8"/>
    </row>
    <row r="250" spans="42:42" x14ac:dyDescent="0.25">
      <c r="AP250" s="8"/>
    </row>
    <row r="251" spans="42:42" x14ac:dyDescent="0.25">
      <c r="AP251" s="8"/>
    </row>
    <row r="252" spans="42:42" x14ac:dyDescent="0.25">
      <c r="AP252" s="8"/>
    </row>
    <row r="253" spans="42:42" x14ac:dyDescent="0.25">
      <c r="AP253" s="8"/>
    </row>
    <row r="254" spans="42:42" x14ac:dyDescent="0.25">
      <c r="AP254" s="8"/>
    </row>
    <row r="255" spans="42:42" x14ac:dyDescent="0.25">
      <c r="AP255" s="8"/>
    </row>
    <row r="256" spans="42:42" x14ac:dyDescent="0.25">
      <c r="AP256" s="8"/>
    </row>
    <row r="257" spans="42:42" x14ac:dyDescent="0.25">
      <c r="AP257" s="8"/>
    </row>
    <row r="258" spans="42:42" x14ac:dyDescent="0.25">
      <c r="AP258" s="8"/>
    </row>
    <row r="259" spans="42:42" x14ac:dyDescent="0.25">
      <c r="AP259" s="8"/>
    </row>
    <row r="260" spans="42:42" x14ac:dyDescent="0.25">
      <c r="AP260" s="8"/>
    </row>
    <row r="261" spans="42:42" x14ac:dyDescent="0.25">
      <c r="AP261" s="8"/>
    </row>
    <row r="262" spans="42:42" x14ac:dyDescent="0.25">
      <c r="AP262" s="8"/>
    </row>
    <row r="263" spans="42:42" x14ac:dyDescent="0.25">
      <c r="AP263" s="8"/>
    </row>
    <row r="264" spans="42:42" x14ac:dyDescent="0.25">
      <c r="AP264" s="8"/>
    </row>
    <row r="265" spans="42:42" x14ac:dyDescent="0.25">
      <c r="AP265" s="8"/>
    </row>
    <row r="266" spans="42:42" x14ac:dyDescent="0.25">
      <c r="AP266" s="8"/>
    </row>
    <row r="267" spans="42:42" x14ac:dyDescent="0.25">
      <c r="AP267" s="8"/>
    </row>
    <row r="268" spans="42:42" x14ac:dyDescent="0.25">
      <c r="AP268" s="8"/>
    </row>
    <row r="269" spans="42:42" x14ac:dyDescent="0.25">
      <c r="AP269" s="8"/>
    </row>
    <row r="270" spans="42:42" x14ac:dyDescent="0.25">
      <c r="AP270" s="8"/>
    </row>
    <row r="271" spans="42:42" x14ac:dyDescent="0.25">
      <c r="AP271" s="8"/>
    </row>
    <row r="272" spans="42:42" x14ac:dyDescent="0.25">
      <c r="AP272" s="8"/>
    </row>
    <row r="273" spans="42:42" x14ac:dyDescent="0.25">
      <c r="AP273" s="8"/>
    </row>
    <row r="274" spans="42:42" x14ac:dyDescent="0.25">
      <c r="AP274" s="8"/>
    </row>
    <row r="275" spans="42:42" x14ac:dyDescent="0.25">
      <c r="AP275" s="8"/>
    </row>
    <row r="276" spans="42:42" x14ac:dyDescent="0.25">
      <c r="AP276" s="8"/>
    </row>
    <row r="277" spans="42:42" x14ac:dyDescent="0.25">
      <c r="AP277" s="8"/>
    </row>
    <row r="278" spans="42:42" x14ac:dyDescent="0.25">
      <c r="AP278" s="8"/>
    </row>
    <row r="279" spans="42:42" x14ac:dyDescent="0.25">
      <c r="AP279" s="8"/>
    </row>
    <row r="280" spans="42:42" x14ac:dyDescent="0.25">
      <c r="AP280" s="8"/>
    </row>
    <row r="281" spans="42:42" x14ac:dyDescent="0.25">
      <c r="AP281" s="8"/>
    </row>
    <row r="282" spans="42:42" x14ac:dyDescent="0.25">
      <c r="AP282" s="8"/>
    </row>
    <row r="283" spans="42:42" x14ac:dyDescent="0.25">
      <c r="AP283" s="8"/>
    </row>
    <row r="284" spans="42:42" x14ac:dyDescent="0.25">
      <c r="AP284" s="8"/>
    </row>
    <row r="285" spans="42:42" x14ac:dyDescent="0.25">
      <c r="AP285" s="8"/>
    </row>
    <row r="286" spans="42:42" x14ac:dyDescent="0.25">
      <c r="AP286" s="8"/>
    </row>
    <row r="287" spans="42:42" x14ac:dyDescent="0.25">
      <c r="AP287" s="8"/>
    </row>
    <row r="288" spans="42:42" x14ac:dyDescent="0.25">
      <c r="AP288" s="8"/>
    </row>
    <row r="289" spans="42:42" x14ac:dyDescent="0.25">
      <c r="AP289" s="8"/>
    </row>
    <row r="290" spans="42:42" x14ac:dyDescent="0.25">
      <c r="AP290" s="8"/>
    </row>
    <row r="291" spans="42:42" x14ac:dyDescent="0.25">
      <c r="AP291" s="8"/>
    </row>
    <row r="292" spans="42:42" x14ac:dyDescent="0.25">
      <c r="AP292" s="8"/>
    </row>
    <row r="293" spans="42:42" x14ac:dyDescent="0.25">
      <c r="AP293" s="8"/>
    </row>
    <row r="294" spans="42:42" x14ac:dyDescent="0.25">
      <c r="AP294" s="8"/>
    </row>
    <row r="295" spans="42:42" x14ac:dyDescent="0.25">
      <c r="AP295" s="8"/>
    </row>
    <row r="296" spans="42:42" x14ac:dyDescent="0.25">
      <c r="AP296" s="8"/>
    </row>
    <row r="297" spans="42:42" x14ac:dyDescent="0.25">
      <c r="AP297" s="8"/>
    </row>
    <row r="298" spans="42:42" x14ac:dyDescent="0.25">
      <c r="AP298" s="8"/>
    </row>
    <row r="299" spans="42:42" x14ac:dyDescent="0.25">
      <c r="AP299" s="8"/>
    </row>
    <row r="300" spans="42:42" x14ac:dyDescent="0.25">
      <c r="AP300" s="8"/>
    </row>
    <row r="301" spans="42:42" x14ac:dyDescent="0.25">
      <c r="AP301" s="8"/>
    </row>
    <row r="302" spans="42:42" x14ac:dyDescent="0.25">
      <c r="AP302" s="8"/>
    </row>
    <row r="303" spans="42:42" x14ac:dyDescent="0.25">
      <c r="AP303" s="8"/>
    </row>
    <row r="304" spans="42:42" x14ac:dyDescent="0.25">
      <c r="AP304" s="8"/>
    </row>
    <row r="305" spans="42:42" x14ac:dyDescent="0.25">
      <c r="AP305" s="8"/>
    </row>
    <row r="306" spans="42:42" x14ac:dyDescent="0.25">
      <c r="AP306" s="8"/>
    </row>
    <row r="307" spans="42:42" x14ac:dyDescent="0.25">
      <c r="AP307" s="8"/>
    </row>
    <row r="308" spans="42:42" x14ac:dyDescent="0.25">
      <c r="AP308" s="8"/>
    </row>
    <row r="309" spans="42:42" x14ac:dyDescent="0.25">
      <c r="AP309" s="8"/>
    </row>
    <row r="310" spans="42:42" x14ac:dyDescent="0.25">
      <c r="AP310" s="8"/>
    </row>
    <row r="311" spans="42:42" x14ac:dyDescent="0.25">
      <c r="AP311" s="8"/>
    </row>
    <row r="312" spans="42:42" x14ac:dyDescent="0.25">
      <c r="AP312" s="8"/>
    </row>
    <row r="313" spans="42:42" x14ac:dyDescent="0.25">
      <c r="AP313" s="8"/>
    </row>
    <row r="314" spans="42:42" x14ac:dyDescent="0.25">
      <c r="AP314" s="8"/>
    </row>
    <row r="315" spans="42:42" x14ac:dyDescent="0.25">
      <c r="AP315" s="8"/>
    </row>
    <row r="316" spans="42:42" x14ac:dyDescent="0.25">
      <c r="AP316" s="8"/>
    </row>
    <row r="317" spans="42:42" x14ac:dyDescent="0.25">
      <c r="AP317" s="8"/>
    </row>
    <row r="318" spans="42:42" x14ac:dyDescent="0.25">
      <c r="AP318" s="8"/>
    </row>
    <row r="319" spans="42:42" x14ac:dyDescent="0.25">
      <c r="AP319" s="8"/>
    </row>
    <row r="320" spans="42:42" x14ac:dyDescent="0.25">
      <c r="AP320" s="8"/>
    </row>
    <row r="321" spans="42:42" x14ac:dyDescent="0.25">
      <c r="AP321" s="8"/>
    </row>
    <row r="322" spans="42:42" x14ac:dyDescent="0.25">
      <c r="AP322" s="8"/>
    </row>
    <row r="323" spans="42:42" x14ac:dyDescent="0.25">
      <c r="AP323" s="8"/>
    </row>
    <row r="324" spans="42:42" x14ac:dyDescent="0.25">
      <c r="AP324" s="8"/>
    </row>
    <row r="325" spans="42:42" x14ac:dyDescent="0.25">
      <c r="AP325" s="8"/>
    </row>
    <row r="326" spans="42:42" x14ac:dyDescent="0.25">
      <c r="AP326" s="8"/>
    </row>
    <row r="327" spans="42:42" x14ac:dyDescent="0.25">
      <c r="AP327" s="8"/>
    </row>
    <row r="328" spans="42:42" x14ac:dyDescent="0.25">
      <c r="AP328" s="8"/>
    </row>
    <row r="329" spans="42:42" x14ac:dyDescent="0.25">
      <c r="AP329" s="8"/>
    </row>
    <row r="330" spans="42:42" x14ac:dyDescent="0.25">
      <c r="AP330" s="8"/>
    </row>
    <row r="331" spans="42:42" x14ac:dyDescent="0.25">
      <c r="AP331" s="8"/>
    </row>
    <row r="332" spans="42:42" x14ac:dyDescent="0.25">
      <c r="AP332" s="8"/>
    </row>
    <row r="333" spans="42:42" x14ac:dyDescent="0.25">
      <c r="AP333" s="8"/>
    </row>
    <row r="334" spans="42:42" x14ac:dyDescent="0.25">
      <c r="AP334" s="8"/>
    </row>
    <row r="335" spans="42:42" x14ac:dyDescent="0.25">
      <c r="AP335" s="8"/>
    </row>
    <row r="336" spans="42:42" x14ac:dyDescent="0.25">
      <c r="AP336" s="8"/>
    </row>
    <row r="337" spans="42:42" x14ac:dyDescent="0.25">
      <c r="AP337" s="8"/>
    </row>
    <row r="338" spans="42:42" x14ac:dyDescent="0.25">
      <c r="AP338" s="8"/>
    </row>
    <row r="339" spans="42:42" x14ac:dyDescent="0.25">
      <c r="AP339" s="8"/>
    </row>
    <row r="340" spans="42:42" x14ac:dyDescent="0.25">
      <c r="AP340" s="8"/>
    </row>
    <row r="341" spans="42:42" x14ac:dyDescent="0.25">
      <c r="AP341" s="8"/>
    </row>
    <row r="342" spans="42:42" x14ac:dyDescent="0.25">
      <c r="AP342" s="8"/>
    </row>
    <row r="343" spans="42:42" x14ac:dyDescent="0.25">
      <c r="AP343" s="8"/>
    </row>
    <row r="344" spans="42:42" x14ac:dyDescent="0.25">
      <c r="AP344" s="8"/>
    </row>
    <row r="345" spans="42:42" x14ac:dyDescent="0.25">
      <c r="AP345" s="8"/>
    </row>
    <row r="346" spans="42:42" x14ac:dyDescent="0.25">
      <c r="AP346" s="8"/>
    </row>
    <row r="347" spans="42:42" x14ac:dyDescent="0.25">
      <c r="AP347" s="8"/>
    </row>
    <row r="348" spans="42:42" x14ac:dyDescent="0.25">
      <c r="AP348" s="8"/>
    </row>
    <row r="349" spans="42:42" x14ac:dyDescent="0.25">
      <c r="AP349" s="8"/>
    </row>
    <row r="350" spans="42:42" x14ac:dyDescent="0.25">
      <c r="AP350" s="8"/>
    </row>
    <row r="351" spans="42:42" x14ac:dyDescent="0.25">
      <c r="AP351" s="8"/>
    </row>
    <row r="352" spans="42:42" x14ac:dyDescent="0.25">
      <c r="AP352" s="8"/>
    </row>
    <row r="353" spans="42:42" x14ac:dyDescent="0.25">
      <c r="AP353" s="8"/>
    </row>
    <row r="354" spans="42:42" x14ac:dyDescent="0.25">
      <c r="AP354" s="8"/>
    </row>
    <row r="355" spans="42:42" x14ac:dyDescent="0.25">
      <c r="AP355" s="8"/>
    </row>
    <row r="356" spans="42:42" x14ac:dyDescent="0.25">
      <c r="AP356" s="8"/>
    </row>
    <row r="357" spans="42:42" x14ac:dyDescent="0.25">
      <c r="AP357" s="8"/>
    </row>
    <row r="358" spans="42:42" x14ac:dyDescent="0.25">
      <c r="AP358" s="8"/>
    </row>
    <row r="359" spans="42:42" x14ac:dyDescent="0.25">
      <c r="AP359" s="8"/>
    </row>
    <row r="360" spans="42:42" x14ac:dyDescent="0.25">
      <c r="AP360" s="8"/>
    </row>
    <row r="361" spans="42:42" x14ac:dyDescent="0.25">
      <c r="AP361" s="8"/>
    </row>
    <row r="362" spans="42:42" x14ac:dyDescent="0.25">
      <c r="AP362" s="8"/>
    </row>
    <row r="363" spans="42:42" x14ac:dyDescent="0.25">
      <c r="AP363" s="8"/>
    </row>
    <row r="364" spans="42:42" x14ac:dyDescent="0.25">
      <c r="AP364" s="8"/>
    </row>
    <row r="365" spans="42:42" x14ac:dyDescent="0.25">
      <c r="AP365" s="8"/>
    </row>
    <row r="366" spans="42:42" x14ac:dyDescent="0.25">
      <c r="AP366" s="8"/>
    </row>
    <row r="367" spans="42:42" x14ac:dyDescent="0.25">
      <c r="AP367" s="8"/>
    </row>
    <row r="368" spans="42:42" x14ac:dyDescent="0.25">
      <c r="AP368" s="8"/>
    </row>
    <row r="369" spans="42:42" x14ac:dyDescent="0.25">
      <c r="AP369" s="8"/>
    </row>
    <row r="370" spans="42:42" x14ac:dyDescent="0.25">
      <c r="AP370" s="8"/>
    </row>
    <row r="371" spans="42:42" x14ac:dyDescent="0.25">
      <c r="AP371" s="8"/>
    </row>
    <row r="372" spans="42:42" x14ac:dyDescent="0.25">
      <c r="AP372" s="8"/>
    </row>
    <row r="373" spans="42:42" x14ac:dyDescent="0.25">
      <c r="AP373" s="8"/>
    </row>
    <row r="374" spans="42:42" x14ac:dyDescent="0.25">
      <c r="AP374" s="8"/>
    </row>
    <row r="375" spans="42:42" x14ac:dyDescent="0.25">
      <c r="AP375" s="8"/>
    </row>
    <row r="376" spans="42:42" x14ac:dyDescent="0.25">
      <c r="AP376" s="8"/>
    </row>
    <row r="377" spans="42:42" x14ac:dyDescent="0.25">
      <c r="AP377" s="8"/>
    </row>
    <row r="378" spans="42:42" x14ac:dyDescent="0.25">
      <c r="AP378" s="8"/>
    </row>
    <row r="379" spans="42:42" x14ac:dyDescent="0.25">
      <c r="AP379" s="8"/>
    </row>
    <row r="380" spans="42:42" x14ac:dyDescent="0.25">
      <c r="AP380" s="8"/>
    </row>
    <row r="381" spans="42:42" x14ac:dyDescent="0.25">
      <c r="AP381" s="8"/>
    </row>
    <row r="382" spans="42:42" x14ac:dyDescent="0.25">
      <c r="AP382" s="8"/>
    </row>
    <row r="383" spans="42:42" x14ac:dyDescent="0.25">
      <c r="AP383" s="8"/>
    </row>
    <row r="384" spans="42:42" x14ac:dyDescent="0.25">
      <c r="AP384" s="8"/>
    </row>
    <row r="385" spans="42:42" x14ac:dyDescent="0.25">
      <c r="AP385" s="8"/>
    </row>
    <row r="386" spans="42:42" x14ac:dyDescent="0.25">
      <c r="AP386" s="8"/>
    </row>
    <row r="387" spans="42:42" x14ac:dyDescent="0.25">
      <c r="AP387" s="8"/>
    </row>
    <row r="388" spans="42:42" x14ac:dyDescent="0.25">
      <c r="AP388" s="8"/>
    </row>
    <row r="389" spans="42:42" x14ac:dyDescent="0.25">
      <c r="AP389" s="8"/>
    </row>
    <row r="390" spans="42:42" x14ac:dyDescent="0.25">
      <c r="AP390" s="8"/>
    </row>
    <row r="391" spans="42:42" x14ac:dyDescent="0.25">
      <c r="AP391" s="8"/>
    </row>
    <row r="392" spans="42:42" x14ac:dyDescent="0.25">
      <c r="AP392" s="8"/>
    </row>
    <row r="393" spans="42:42" x14ac:dyDescent="0.25">
      <c r="AP393" s="8"/>
    </row>
    <row r="394" spans="42:42" x14ac:dyDescent="0.25">
      <c r="AP394" s="8"/>
    </row>
    <row r="395" spans="42:42" x14ac:dyDescent="0.25">
      <c r="AP395" s="8"/>
    </row>
    <row r="396" spans="42:42" x14ac:dyDescent="0.25">
      <c r="AP396" s="8"/>
    </row>
    <row r="397" spans="42:42" x14ac:dyDescent="0.25">
      <c r="AP397" s="8"/>
    </row>
    <row r="398" spans="42:42" x14ac:dyDescent="0.25">
      <c r="AP398" s="8"/>
    </row>
    <row r="399" spans="42:42" x14ac:dyDescent="0.25">
      <c r="AP399" s="8"/>
    </row>
    <row r="400" spans="42:42" x14ac:dyDescent="0.25">
      <c r="AP400" s="8"/>
    </row>
    <row r="401" spans="42:42" x14ac:dyDescent="0.25">
      <c r="AP401" s="8"/>
    </row>
    <row r="402" spans="42:42" x14ac:dyDescent="0.25">
      <c r="AP402" s="8"/>
    </row>
    <row r="403" spans="42:42" x14ac:dyDescent="0.25">
      <c r="AP403" s="8"/>
    </row>
    <row r="404" spans="42:42" x14ac:dyDescent="0.25">
      <c r="AP404" s="8"/>
    </row>
    <row r="405" spans="42:42" x14ac:dyDescent="0.25">
      <c r="AP405" s="8"/>
    </row>
    <row r="406" spans="42:42" x14ac:dyDescent="0.25">
      <c r="AP406" s="8"/>
    </row>
    <row r="407" spans="42:42" x14ac:dyDescent="0.25">
      <c r="AP407" s="8"/>
    </row>
    <row r="408" spans="42:42" x14ac:dyDescent="0.25">
      <c r="AP408" s="8"/>
    </row>
    <row r="409" spans="42:42" x14ac:dyDescent="0.25">
      <c r="AP409" s="8"/>
    </row>
    <row r="410" spans="42:42" x14ac:dyDescent="0.25">
      <c r="AP410" s="8"/>
    </row>
    <row r="411" spans="42:42" x14ac:dyDescent="0.25">
      <c r="AP411" s="8"/>
    </row>
    <row r="412" spans="42:42" x14ac:dyDescent="0.25">
      <c r="AP412" s="8"/>
    </row>
    <row r="413" spans="42:42" x14ac:dyDescent="0.25">
      <c r="AP413" s="8"/>
    </row>
    <row r="414" spans="42:42" x14ac:dyDescent="0.25">
      <c r="AP414" s="8"/>
    </row>
    <row r="415" spans="42:42" x14ac:dyDescent="0.25">
      <c r="AP415" s="8"/>
    </row>
    <row r="416" spans="42:42" x14ac:dyDescent="0.25">
      <c r="AP416" s="8"/>
    </row>
    <row r="417" spans="42:42" x14ac:dyDescent="0.25">
      <c r="AP417" s="8"/>
    </row>
    <row r="418" spans="42:42" x14ac:dyDescent="0.25">
      <c r="AP418" s="8"/>
    </row>
    <row r="419" spans="42:42" x14ac:dyDescent="0.25">
      <c r="AP419" s="8"/>
    </row>
    <row r="420" spans="42:42" x14ac:dyDescent="0.25">
      <c r="AP420" s="8"/>
    </row>
    <row r="421" spans="42:42" x14ac:dyDescent="0.25">
      <c r="AP421" s="8"/>
    </row>
    <row r="422" spans="42:42" x14ac:dyDescent="0.25">
      <c r="AP422" s="8"/>
    </row>
    <row r="423" spans="42:42" x14ac:dyDescent="0.25">
      <c r="AP423" s="8"/>
    </row>
    <row r="424" spans="42:42" x14ac:dyDescent="0.25">
      <c r="AP424" s="8"/>
    </row>
    <row r="425" spans="42:42" x14ac:dyDescent="0.25">
      <c r="AP425" s="8"/>
    </row>
    <row r="426" spans="42:42" x14ac:dyDescent="0.25">
      <c r="AP426" s="8"/>
    </row>
    <row r="427" spans="42:42" x14ac:dyDescent="0.25">
      <c r="AP427" s="8"/>
    </row>
    <row r="428" spans="42:42" x14ac:dyDescent="0.25">
      <c r="AP428" s="8"/>
    </row>
    <row r="429" spans="42:42" x14ac:dyDescent="0.25">
      <c r="AP429" s="8"/>
    </row>
    <row r="430" spans="42:42" x14ac:dyDescent="0.25">
      <c r="AP430" s="8"/>
    </row>
    <row r="431" spans="42:42" x14ac:dyDescent="0.25">
      <c r="AP431" s="8"/>
    </row>
    <row r="432" spans="42:42" x14ac:dyDescent="0.25">
      <c r="AP432" s="8"/>
    </row>
    <row r="433" spans="42:42" x14ac:dyDescent="0.25">
      <c r="AP433" s="8"/>
    </row>
    <row r="434" spans="42:42" x14ac:dyDescent="0.25">
      <c r="AP434" s="8"/>
    </row>
    <row r="435" spans="42:42" x14ac:dyDescent="0.25">
      <c r="AP435" s="8"/>
    </row>
    <row r="436" spans="42:42" x14ac:dyDescent="0.25">
      <c r="AP436" s="8"/>
    </row>
    <row r="437" spans="42:42" x14ac:dyDescent="0.25">
      <c r="AP437" s="8"/>
    </row>
    <row r="438" spans="42:42" x14ac:dyDescent="0.25">
      <c r="AP438" s="8"/>
    </row>
    <row r="439" spans="42:42" x14ac:dyDescent="0.25">
      <c r="AP439" s="8"/>
    </row>
    <row r="440" spans="42:42" x14ac:dyDescent="0.25">
      <c r="AP440" s="8"/>
    </row>
    <row r="441" spans="42:42" x14ac:dyDescent="0.25">
      <c r="AP441" s="8"/>
    </row>
    <row r="442" spans="42:42" x14ac:dyDescent="0.25">
      <c r="AP442" s="8"/>
    </row>
    <row r="443" spans="42:42" x14ac:dyDescent="0.25">
      <c r="AP443" s="8"/>
    </row>
    <row r="444" spans="42:42" x14ac:dyDescent="0.25">
      <c r="AP444" s="8"/>
    </row>
    <row r="445" spans="42:42" x14ac:dyDescent="0.25">
      <c r="AP445" s="8"/>
    </row>
    <row r="446" spans="42:42" x14ac:dyDescent="0.25">
      <c r="AP446" s="8"/>
    </row>
    <row r="447" spans="42:42" x14ac:dyDescent="0.25">
      <c r="AP447" s="8"/>
    </row>
    <row r="448" spans="42:42" x14ac:dyDescent="0.25">
      <c r="AP448" s="8"/>
    </row>
    <row r="449" spans="42:42" x14ac:dyDescent="0.25">
      <c r="AP449" s="8"/>
    </row>
    <row r="450" spans="42:42" x14ac:dyDescent="0.25">
      <c r="AP450" s="8"/>
    </row>
    <row r="451" spans="42:42" x14ac:dyDescent="0.25">
      <c r="AP451" s="8"/>
    </row>
    <row r="452" spans="42:42" x14ac:dyDescent="0.25">
      <c r="AP452" s="8"/>
    </row>
    <row r="453" spans="42:42" x14ac:dyDescent="0.25">
      <c r="AP453" s="8"/>
    </row>
    <row r="454" spans="42:42" x14ac:dyDescent="0.25">
      <c r="AP454" s="8"/>
    </row>
    <row r="455" spans="42:42" x14ac:dyDescent="0.25">
      <c r="AP455" s="8"/>
    </row>
    <row r="456" spans="42:42" x14ac:dyDescent="0.25">
      <c r="AP456" s="8"/>
    </row>
    <row r="457" spans="42:42" x14ac:dyDescent="0.25">
      <c r="AP457" s="8"/>
    </row>
    <row r="458" spans="42:42" x14ac:dyDescent="0.25">
      <c r="AP458" s="8"/>
    </row>
    <row r="459" spans="42:42" x14ac:dyDescent="0.25">
      <c r="AP459" s="8"/>
    </row>
    <row r="460" spans="42:42" x14ac:dyDescent="0.25">
      <c r="AP460" s="8"/>
    </row>
    <row r="461" spans="42:42" x14ac:dyDescent="0.25">
      <c r="AP461" s="8"/>
    </row>
    <row r="462" spans="42:42" x14ac:dyDescent="0.25">
      <c r="AP462" s="8"/>
    </row>
    <row r="463" spans="42:42" x14ac:dyDescent="0.25">
      <c r="AP463" s="8"/>
    </row>
    <row r="464" spans="42:42" x14ac:dyDescent="0.25">
      <c r="AP464" s="8"/>
    </row>
    <row r="465" spans="42:42" x14ac:dyDescent="0.25">
      <c r="AP465" s="8"/>
    </row>
    <row r="466" spans="42:42" x14ac:dyDescent="0.25">
      <c r="AP466" s="8"/>
    </row>
    <row r="467" spans="42:42" x14ac:dyDescent="0.25">
      <c r="AP467" s="8"/>
    </row>
    <row r="468" spans="42:42" x14ac:dyDescent="0.25">
      <c r="AP468" s="8"/>
    </row>
    <row r="469" spans="42:42" x14ac:dyDescent="0.25">
      <c r="AP469" s="8"/>
    </row>
    <row r="470" spans="42:42" x14ac:dyDescent="0.25">
      <c r="AP470" s="8"/>
    </row>
    <row r="471" spans="42:42" x14ac:dyDescent="0.25">
      <c r="AP471" s="8"/>
    </row>
    <row r="472" spans="42:42" x14ac:dyDescent="0.25">
      <c r="AP472" s="8"/>
    </row>
    <row r="473" spans="42:42" x14ac:dyDescent="0.25">
      <c r="AP473" s="8"/>
    </row>
    <row r="474" spans="42:42" x14ac:dyDescent="0.25">
      <c r="AP474" s="8"/>
    </row>
    <row r="475" spans="42:42" x14ac:dyDescent="0.25">
      <c r="AP475" s="8"/>
    </row>
    <row r="476" spans="42:42" x14ac:dyDescent="0.25">
      <c r="AP476" s="8"/>
    </row>
    <row r="477" spans="42:42" x14ac:dyDescent="0.25">
      <c r="AP477" s="8"/>
    </row>
    <row r="478" spans="42:42" x14ac:dyDescent="0.25">
      <c r="AP478" s="8"/>
    </row>
    <row r="479" spans="42:42" x14ac:dyDescent="0.25">
      <c r="AP479" s="8"/>
    </row>
    <row r="480" spans="42:42" x14ac:dyDescent="0.25">
      <c r="AP480" s="8"/>
    </row>
    <row r="481" spans="42:42" x14ac:dyDescent="0.25">
      <c r="AP481" s="8"/>
    </row>
    <row r="482" spans="42:42" x14ac:dyDescent="0.25">
      <c r="AP482" s="8"/>
    </row>
    <row r="483" spans="42:42" x14ac:dyDescent="0.25">
      <c r="AP483" s="8"/>
    </row>
    <row r="484" spans="42:42" x14ac:dyDescent="0.25">
      <c r="AP484" s="8"/>
    </row>
    <row r="485" spans="42:42" x14ac:dyDescent="0.25">
      <c r="AP485" s="8"/>
    </row>
    <row r="486" spans="42:42" x14ac:dyDescent="0.25">
      <c r="AP486" s="8"/>
    </row>
    <row r="487" spans="42:42" x14ac:dyDescent="0.25">
      <c r="AP487" s="8"/>
    </row>
    <row r="488" spans="42:42" x14ac:dyDescent="0.25">
      <c r="AP488" s="8"/>
    </row>
    <row r="489" spans="42:42" x14ac:dyDescent="0.25">
      <c r="AP489" s="8"/>
    </row>
    <row r="490" spans="42:42" x14ac:dyDescent="0.25">
      <c r="AP490" s="8"/>
    </row>
    <row r="491" spans="42:42" x14ac:dyDescent="0.25">
      <c r="AP491" s="8"/>
    </row>
    <row r="492" spans="42:42" x14ac:dyDescent="0.25">
      <c r="AP492" s="8"/>
    </row>
    <row r="493" spans="42:42" x14ac:dyDescent="0.25">
      <c r="AP493" s="8"/>
    </row>
    <row r="494" spans="42:42" x14ac:dyDescent="0.25">
      <c r="AP494" s="8"/>
    </row>
    <row r="495" spans="42:42" x14ac:dyDescent="0.25">
      <c r="AP495" s="8"/>
    </row>
    <row r="496" spans="42:42" x14ac:dyDescent="0.25">
      <c r="AP496" s="8"/>
    </row>
    <row r="497" spans="42:42" x14ac:dyDescent="0.25">
      <c r="AP497" s="8"/>
    </row>
    <row r="498" spans="42:42" x14ac:dyDescent="0.25">
      <c r="AP498" s="8"/>
    </row>
    <row r="499" spans="42:42" x14ac:dyDescent="0.25">
      <c r="AP499" s="8"/>
    </row>
    <row r="500" spans="42:42" x14ac:dyDescent="0.25">
      <c r="AP500" s="8"/>
    </row>
    <row r="501" spans="42:42" x14ac:dyDescent="0.25">
      <c r="AP501" s="8"/>
    </row>
    <row r="502" spans="42:42" x14ac:dyDescent="0.25">
      <c r="AP502" s="8"/>
    </row>
    <row r="503" spans="42:42" x14ac:dyDescent="0.25">
      <c r="AP503" s="8"/>
    </row>
    <row r="504" spans="42:42" x14ac:dyDescent="0.25">
      <c r="AP504" s="8"/>
    </row>
    <row r="505" spans="42:42" x14ac:dyDescent="0.25">
      <c r="AP505" s="8"/>
    </row>
    <row r="506" spans="42:42" x14ac:dyDescent="0.25">
      <c r="AP506" s="8"/>
    </row>
    <row r="507" spans="42:42" x14ac:dyDescent="0.25">
      <c r="AP507" s="8"/>
    </row>
    <row r="508" spans="42:42" x14ac:dyDescent="0.25">
      <c r="AP508" s="8"/>
    </row>
    <row r="509" spans="42:42" x14ac:dyDescent="0.25">
      <c r="AP509" s="8"/>
    </row>
    <row r="510" spans="42:42" x14ac:dyDescent="0.25">
      <c r="AP510" s="8"/>
    </row>
    <row r="511" spans="42:42" x14ac:dyDescent="0.25">
      <c r="AP511" s="8"/>
    </row>
    <row r="512" spans="42:42" x14ac:dyDescent="0.25">
      <c r="AP512" s="8"/>
    </row>
    <row r="513" spans="42:42" x14ac:dyDescent="0.25">
      <c r="AP513" s="8"/>
    </row>
    <row r="514" spans="42:42" x14ac:dyDescent="0.25">
      <c r="AP514" s="8"/>
    </row>
    <row r="515" spans="42:42" x14ac:dyDescent="0.25">
      <c r="AP515" s="8"/>
    </row>
    <row r="516" spans="42:42" x14ac:dyDescent="0.25">
      <c r="AP516" s="8"/>
    </row>
    <row r="517" spans="42:42" x14ac:dyDescent="0.25">
      <c r="AP517" s="8"/>
    </row>
    <row r="518" spans="42:42" x14ac:dyDescent="0.25">
      <c r="AP518" s="8"/>
    </row>
    <row r="519" spans="42:42" x14ac:dyDescent="0.25">
      <c r="AP519" s="8"/>
    </row>
    <row r="520" spans="42:42" x14ac:dyDescent="0.25">
      <c r="AP520" s="8"/>
    </row>
    <row r="521" spans="42:42" x14ac:dyDescent="0.25">
      <c r="AP521" s="8"/>
    </row>
    <row r="522" spans="42:42" x14ac:dyDescent="0.25">
      <c r="AP522" s="8"/>
    </row>
    <row r="523" spans="42:42" x14ac:dyDescent="0.25">
      <c r="AP523" s="8"/>
    </row>
    <row r="524" spans="42:42" x14ac:dyDescent="0.25">
      <c r="AP524" s="8"/>
    </row>
    <row r="525" spans="42:42" x14ac:dyDescent="0.25">
      <c r="AP525" s="8"/>
    </row>
    <row r="526" spans="42:42" x14ac:dyDescent="0.25">
      <c r="AP526" s="8"/>
    </row>
    <row r="527" spans="42:42" x14ac:dyDescent="0.25">
      <c r="AP527" s="8"/>
    </row>
    <row r="528" spans="42:42" x14ac:dyDescent="0.25">
      <c r="AP528" s="8"/>
    </row>
    <row r="529" spans="42:42" x14ac:dyDescent="0.25">
      <c r="AP529" s="8"/>
    </row>
    <row r="530" spans="42:42" x14ac:dyDescent="0.25">
      <c r="AP530" s="8"/>
    </row>
    <row r="531" spans="42:42" x14ac:dyDescent="0.25">
      <c r="AP531" s="8"/>
    </row>
    <row r="532" spans="42:42" x14ac:dyDescent="0.25">
      <c r="AP532" s="8"/>
    </row>
    <row r="533" spans="42:42" x14ac:dyDescent="0.25">
      <c r="AP533" s="8"/>
    </row>
    <row r="534" spans="42:42" x14ac:dyDescent="0.25">
      <c r="AP534" s="8"/>
    </row>
    <row r="535" spans="42:42" x14ac:dyDescent="0.25">
      <c r="AP535" s="8"/>
    </row>
    <row r="536" spans="42:42" x14ac:dyDescent="0.25">
      <c r="AP536" s="8"/>
    </row>
    <row r="537" spans="42:42" x14ac:dyDescent="0.25">
      <c r="AP537" s="8"/>
    </row>
    <row r="538" spans="42:42" x14ac:dyDescent="0.25">
      <c r="AP538" s="8"/>
    </row>
    <row r="539" spans="42:42" x14ac:dyDescent="0.25">
      <c r="AP539" s="8"/>
    </row>
    <row r="540" spans="42:42" x14ac:dyDescent="0.25">
      <c r="AP540" s="8"/>
    </row>
    <row r="541" spans="42:42" x14ac:dyDescent="0.25">
      <c r="AP541" s="8"/>
    </row>
    <row r="542" spans="42:42" x14ac:dyDescent="0.25">
      <c r="AP542" s="8"/>
    </row>
    <row r="543" spans="42:42" x14ac:dyDescent="0.25">
      <c r="AP543" s="8"/>
    </row>
    <row r="544" spans="42:42" x14ac:dyDescent="0.25">
      <c r="AP544" s="8"/>
    </row>
    <row r="545" spans="42:42" x14ac:dyDescent="0.25">
      <c r="AP545" s="8"/>
    </row>
    <row r="546" spans="42:42" x14ac:dyDescent="0.25">
      <c r="AP546" s="8"/>
    </row>
    <row r="547" spans="42:42" x14ac:dyDescent="0.25">
      <c r="AP547" s="8"/>
    </row>
    <row r="548" spans="42:42" x14ac:dyDescent="0.25">
      <c r="AP548" s="8"/>
    </row>
    <row r="549" spans="42:42" x14ac:dyDescent="0.25">
      <c r="AP549" s="8"/>
    </row>
    <row r="550" spans="42:42" x14ac:dyDescent="0.25">
      <c r="AP550" s="8"/>
    </row>
    <row r="551" spans="42:42" x14ac:dyDescent="0.25">
      <c r="AP551" s="8"/>
    </row>
    <row r="552" spans="42:42" x14ac:dyDescent="0.25">
      <c r="AP552" s="8"/>
    </row>
    <row r="553" spans="42:42" x14ac:dyDescent="0.25">
      <c r="AP553" s="8"/>
    </row>
    <row r="554" spans="42:42" x14ac:dyDescent="0.25">
      <c r="AP554" s="8"/>
    </row>
    <row r="555" spans="42:42" x14ac:dyDescent="0.25">
      <c r="AP555" s="8"/>
    </row>
    <row r="556" spans="42:42" x14ac:dyDescent="0.25">
      <c r="AP556" s="8"/>
    </row>
    <row r="557" spans="42:42" x14ac:dyDescent="0.25">
      <c r="AP557" s="8"/>
    </row>
    <row r="558" spans="42:42" x14ac:dyDescent="0.25">
      <c r="AP558" s="8"/>
    </row>
    <row r="559" spans="42:42" x14ac:dyDescent="0.25">
      <c r="AP559" s="8"/>
    </row>
    <row r="560" spans="42:42" x14ac:dyDescent="0.25">
      <c r="AP560" s="8"/>
    </row>
    <row r="561" spans="42:42" x14ac:dyDescent="0.25">
      <c r="AP561" s="8"/>
    </row>
    <row r="562" spans="42:42" x14ac:dyDescent="0.25">
      <c r="AP562" s="8"/>
    </row>
    <row r="563" spans="42:42" x14ac:dyDescent="0.25">
      <c r="AP563" s="8"/>
    </row>
    <row r="564" spans="42:42" x14ac:dyDescent="0.25">
      <c r="AP564" s="8"/>
    </row>
    <row r="565" spans="42:42" x14ac:dyDescent="0.25">
      <c r="AP565" s="8"/>
    </row>
    <row r="566" spans="42:42" x14ac:dyDescent="0.25">
      <c r="AP566" s="8"/>
    </row>
    <row r="567" spans="42:42" x14ac:dyDescent="0.25">
      <c r="AP567" s="8"/>
    </row>
    <row r="568" spans="42:42" x14ac:dyDescent="0.25">
      <c r="AP568" s="8"/>
    </row>
    <row r="569" spans="42:42" x14ac:dyDescent="0.25">
      <c r="AP569" s="8"/>
    </row>
    <row r="570" spans="42:42" x14ac:dyDescent="0.25">
      <c r="AP570" s="8"/>
    </row>
    <row r="571" spans="42:42" x14ac:dyDescent="0.25">
      <c r="AP571" s="8"/>
    </row>
    <row r="572" spans="42:42" x14ac:dyDescent="0.25">
      <c r="AP572" s="8"/>
    </row>
    <row r="573" spans="42:42" x14ac:dyDescent="0.25">
      <c r="AP573" s="8"/>
    </row>
    <row r="574" spans="42:42" x14ac:dyDescent="0.25">
      <c r="AP574" s="8"/>
    </row>
    <row r="575" spans="42:42" x14ac:dyDescent="0.25">
      <c r="AP575" s="8"/>
    </row>
    <row r="576" spans="42:42" x14ac:dyDescent="0.25">
      <c r="AP576" s="8"/>
    </row>
    <row r="577" spans="42:42" x14ac:dyDescent="0.25">
      <c r="AP577" s="8"/>
    </row>
    <row r="578" spans="42:42" x14ac:dyDescent="0.25">
      <c r="AP578" s="8"/>
    </row>
    <row r="579" spans="42:42" x14ac:dyDescent="0.25">
      <c r="AP579" s="8"/>
    </row>
    <row r="580" spans="42:42" x14ac:dyDescent="0.25">
      <c r="AP580" s="8"/>
    </row>
    <row r="581" spans="42:42" x14ac:dyDescent="0.25">
      <c r="AP581" s="8"/>
    </row>
    <row r="582" spans="42:42" x14ac:dyDescent="0.25">
      <c r="AP582" s="8"/>
    </row>
    <row r="583" spans="42:42" x14ac:dyDescent="0.25">
      <c r="AP583" s="8"/>
    </row>
    <row r="584" spans="42:42" x14ac:dyDescent="0.25">
      <c r="AP584" s="8"/>
    </row>
    <row r="585" spans="42:42" x14ac:dyDescent="0.25">
      <c r="AP585" s="8"/>
    </row>
    <row r="586" spans="42:42" x14ac:dyDescent="0.25">
      <c r="AP586" s="8"/>
    </row>
    <row r="587" spans="42:42" x14ac:dyDescent="0.25">
      <c r="AP587" s="8"/>
    </row>
    <row r="588" spans="42:42" x14ac:dyDescent="0.25">
      <c r="AP588" s="8"/>
    </row>
    <row r="589" spans="42:42" x14ac:dyDescent="0.25">
      <c r="AP589" s="8"/>
    </row>
    <row r="590" spans="42:42" x14ac:dyDescent="0.25">
      <c r="AP590" s="8"/>
    </row>
    <row r="591" spans="42:42" x14ac:dyDescent="0.25">
      <c r="AP591" s="8"/>
    </row>
    <row r="592" spans="42:42" x14ac:dyDescent="0.25">
      <c r="AP592" s="8"/>
    </row>
    <row r="593" spans="42:42" x14ac:dyDescent="0.25">
      <c r="AP593" s="8"/>
    </row>
    <row r="594" spans="42:42" x14ac:dyDescent="0.25">
      <c r="AP594" s="8"/>
    </row>
    <row r="595" spans="42:42" x14ac:dyDescent="0.25">
      <c r="AP595" s="8"/>
    </row>
    <row r="596" spans="42:42" x14ac:dyDescent="0.25">
      <c r="AP596" s="8"/>
    </row>
    <row r="597" spans="42:42" x14ac:dyDescent="0.25">
      <c r="AP597" s="8"/>
    </row>
    <row r="598" spans="42:42" x14ac:dyDescent="0.25">
      <c r="AP598" s="8"/>
    </row>
    <row r="599" spans="42:42" x14ac:dyDescent="0.25">
      <c r="AP599" s="8"/>
    </row>
    <row r="600" spans="42:42" x14ac:dyDescent="0.25">
      <c r="AP600" s="8"/>
    </row>
    <row r="601" spans="42:42" x14ac:dyDescent="0.25">
      <c r="AP601" s="8"/>
    </row>
    <row r="602" spans="42:42" x14ac:dyDescent="0.25">
      <c r="AP602" s="8"/>
    </row>
    <row r="603" spans="42:42" x14ac:dyDescent="0.25">
      <c r="AP603" s="8"/>
    </row>
    <row r="604" spans="42:42" x14ac:dyDescent="0.25">
      <c r="AP604" s="8"/>
    </row>
    <row r="605" spans="42:42" x14ac:dyDescent="0.25">
      <c r="AP605" s="8"/>
    </row>
    <row r="606" spans="42:42" x14ac:dyDescent="0.25">
      <c r="AP606" s="8"/>
    </row>
    <row r="607" spans="42:42" x14ac:dyDescent="0.25">
      <c r="AP607" s="8"/>
    </row>
    <row r="608" spans="42:42" x14ac:dyDescent="0.25">
      <c r="AP608" s="8"/>
    </row>
    <row r="609" spans="42:42" x14ac:dyDescent="0.25">
      <c r="AP609" s="8"/>
    </row>
    <row r="610" spans="42:42" x14ac:dyDescent="0.25">
      <c r="AP610" s="8"/>
    </row>
    <row r="611" spans="42:42" x14ac:dyDescent="0.25">
      <c r="AP611" s="8"/>
    </row>
    <row r="612" spans="42:42" x14ac:dyDescent="0.25">
      <c r="AP612" s="8"/>
    </row>
    <row r="613" spans="42:42" x14ac:dyDescent="0.25">
      <c r="AP613" s="8"/>
    </row>
    <row r="614" spans="42:42" x14ac:dyDescent="0.25">
      <c r="AP614" s="8"/>
    </row>
    <row r="615" spans="42:42" x14ac:dyDescent="0.25">
      <c r="AP615" s="8"/>
    </row>
    <row r="616" spans="42:42" x14ac:dyDescent="0.25">
      <c r="AP616" s="8"/>
    </row>
    <row r="617" spans="42:42" x14ac:dyDescent="0.25">
      <c r="AP617" s="8"/>
    </row>
    <row r="618" spans="42:42" x14ac:dyDescent="0.25">
      <c r="AP618" s="8"/>
    </row>
    <row r="619" spans="42:42" x14ac:dyDescent="0.25">
      <c r="AP619" s="8"/>
    </row>
    <row r="620" spans="42:42" x14ac:dyDescent="0.25">
      <c r="AP620" s="8"/>
    </row>
    <row r="621" spans="42:42" x14ac:dyDescent="0.25">
      <c r="AP621" s="8"/>
    </row>
    <row r="622" spans="42:42" x14ac:dyDescent="0.25">
      <c r="AP622" s="8"/>
    </row>
    <row r="623" spans="42:42" x14ac:dyDescent="0.25">
      <c r="AP623" s="8"/>
    </row>
    <row r="624" spans="42:42" x14ac:dyDescent="0.25">
      <c r="AP624" s="8"/>
    </row>
    <row r="625" spans="42:42" x14ac:dyDescent="0.25">
      <c r="AP625" s="8"/>
    </row>
    <row r="626" spans="42:42" x14ac:dyDescent="0.25">
      <c r="AP626" s="8"/>
    </row>
    <row r="627" spans="42:42" x14ac:dyDescent="0.25">
      <c r="AP627" s="8"/>
    </row>
    <row r="628" spans="42:42" x14ac:dyDescent="0.25">
      <c r="AP628" s="8"/>
    </row>
    <row r="629" spans="42:42" x14ac:dyDescent="0.25">
      <c r="AP629" s="8"/>
    </row>
    <row r="630" spans="42:42" x14ac:dyDescent="0.25">
      <c r="AP630" s="8"/>
    </row>
    <row r="631" spans="42:42" x14ac:dyDescent="0.25">
      <c r="AP631" s="8"/>
    </row>
    <row r="632" spans="42:42" x14ac:dyDescent="0.25">
      <c r="AP632" s="8"/>
    </row>
    <row r="633" spans="42:42" x14ac:dyDescent="0.25">
      <c r="AP633" s="8"/>
    </row>
    <row r="634" spans="42:42" x14ac:dyDescent="0.25">
      <c r="AP634" s="8"/>
    </row>
    <row r="635" spans="42:42" x14ac:dyDescent="0.25">
      <c r="AP635" s="8"/>
    </row>
    <row r="636" spans="42:42" x14ac:dyDescent="0.25">
      <c r="AP636" s="8"/>
    </row>
    <row r="637" spans="42:42" x14ac:dyDescent="0.25">
      <c r="AP637" s="8"/>
    </row>
    <row r="638" spans="42:42" x14ac:dyDescent="0.25">
      <c r="AP638" s="8"/>
    </row>
    <row r="639" spans="42:42" x14ac:dyDescent="0.25">
      <c r="AP639" s="8"/>
    </row>
    <row r="640" spans="42:42" x14ac:dyDescent="0.25">
      <c r="AP640" s="8"/>
    </row>
    <row r="641" spans="42:42" x14ac:dyDescent="0.25">
      <c r="AP641" s="8"/>
    </row>
    <row r="642" spans="42:42" x14ac:dyDescent="0.25">
      <c r="AP642" s="8"/>
    </row>
    <row r="643" spans="42:42" x14ac:dyDescent="0.25">
      <c r="AP643" s="8"/>
    </row>
    <row r="644" spans="42:42" x14ac:dyDescent="0.25">
      <c r="AP644" s="8"/>
    </row>
    <row r="645" spans="42:42" x14ac:dyDescent="0.25">
      <c r="AP645" s="8"/>
    </row>
    <row r="646" spans="42:42" x14ac:dyDescent="0.25">
      <c r="AP646" s="8"/>
    </row>
    <row r="647" spans="42:42" x14ac:dyDescent="0.25">
      <c r="AP647" s="8"/>
    </row>
    <row r="648" spans="42:42" x14ac:dyDescent="0.25">
      <c r="AP648" s="8"/>
    </row>
    <row r="649" spans="42:42" x14ac:dyDescent="0.25">
      <c r="AP649" s="8"/>
    </row>
    <row r="650" spans="42:42" x14ac:dyDescent="0.25">
      <c r="AP650" s="8"/>
    </row>
    <row r="651" spans="42:42" x14ac:dyDescent="0.25">
      <c r="AP651" s="8"/>
    </row>
    <row r="652" spans="42:42" x14ac:dyDescent="0.25">
      <c r="AP652" s="8"/>
    </row>
    <row r="653" spans="42:42" x14ac:dyDescent="0.25">
      <c r="AP653" s="8"/>
    </row>
    <row r="654" spans="42:42" x14ac:dyDescent="0.25">
      <c r="AP654" s="8"/>
    </row>
    <row r="655" spans="42:42" x14ac:dyDescent="0.25">
      <c r="AP655" s="8"/>
    </row>
    <row r="656" spans="42:42" x14ac:dyDescent="0.25">
      <c r="AP656" s="8"/>
    </row>
    <row r="657" spans="42:42" x14ac:dyDescent="0.25">
      <c r="AP657" s="8"/>
    </row>
    <row r="658" spans="42:42" x14ac:dyDescent="0.25">
      <c r="AP658" s="8"/>
    </row>
    <row r="659" spans="42:42" x14ac:dyDescent="0.25">
      <c r="AP659" s="8"/>
    </row>
    <row r="660" spans="42:42" x14ac:dyDescent="0.25">
      <c r="AP660" s="8"/>
    </row>
    <row r="661" spans="42:42" x14ac:dyDescent="0.25">
      <c r="AP661" s="8"/>
    </row>
    <row r="662" spans="42:42" x14ac:dyDescent="0.25">
      <c r="AP662" s="8"/>
    </row>
    <row r="663" spans="42:42" x14ac:dyDescent="0.25">
      <c r="AP663" s="8"/>
    </row>
    <row r="664" spans="42:42" x14ac:dyDescent="0.25">
      <c r="AP664" s="8"/>
    </row>
    <row r="665" spans="42:42" x14ac:dyDescent="0.25">
      <c r="AP665" s="8"/>
    </row>
    <row r="666" spans="42:42" x14ac:dyDescent="0.25">
      <c r="AP666" s="8"/>
    </row>
    <row r="667" spans="42:42" x14ac:dyDescent="0.25">
      <c r="AP667" s="8"/>
    </row>
    <row r="668" spans="42:42" x14ac:dyDescent="0.25">
      <c r="AP668" s="8"/>
    </row>
    <row r="669" spans="42:42" x14ac:dyDescent="0.25">
      <c r="AP669" s="8"/>
    </row>
    <row r="670" spans="42:42" x14ac:dyDescent="0.25">
      <c r="AP670" s="8"/>
    </row>
    <row r="671" spans="42:42" x14ac:dyDescent="0.25">
      <c r="AP671" s="8"/>
    </row>
    <row r="672" spans="42:42" x14ac:dyDescent="0.25">
      <c r="AP672" s="8"/>
    </row>
    <row r="673" spans="42:42" x14ac:dyDescent="0.25">
      <c r="AP673" s="8"/>
    </row>
    <row r="674" spans="42:42" x14ac:dyDescent="0.25">
      <c r="AP674" s="8"/>
    </row>
    <row r="675" spans="42:42" x14ac:dyDescent="0.25">
      <c r="AP675" s="8"/>
    </row>
    <row r="676" spans="42:42" x14ac:dyDescent="0.25">
      <c r="AP676" s="8"/>
    </row>
    <row r="677" spans="42:42" x14ac:dyDescent="0.25">
      <c r="AP677" s="8"/>
    </row>
    <row r="678" spans="42:42" x14ac:dyDescent="0.25">
      <c r="AP678" s="8"/>
    </row>
    <row r="679" spans="42:42" x14ac:dyDescent="0.25">
      <c r="AP679" s="8"/>
    </row>
    <row r="680" spans="42:42" x14ac:dyDescent="0.25">
      <c r="AP680" s="8"/>
    </row>
    <row r="681" spans="42:42" x14ac:dyDescent="0.25">
      <c r="AP681" s="8"/>
    </row>
    <row r="682" spans="42:42" x14ac:dyDescent="0.25">
      <c r="AP682" s="8"/>
    </row>
    <row r="683" spans="42:42" x14ac:dyDescent="0.25">
      <c r="AP683" s="8"/>
    </row>
    <row r="684" spans="42:42" x14ac:dyDescent="0.25">
      <c r="AP684" s="8"/>
    </row>
    <row r="685" spans="42:42" x14ac:dyDescent="0.25">
      <c r="AP685" s="8"/>
    </row>
    <row r="686" spans="42:42" x14ac:dyDescent="0.25">
      <c r="AP686" s="8"/>
    </row>
    <row r="687" spans="42:42" x14ac:dyDescent="0.25">
      <c r="AP687" s="8"/>
    </row>
    <row r="688" spans="42:42" x14ac:dyDescent="0.25">
      <c r="AP688" s="8"/>
    </row>
    <row r="689" spans="42:42" x14ac:dyDescent="0.25">
      <c r="AP689" s="8"/>
    </row>
    <row r="690" spans="42:42" x14ac:dyDescent="0.25">
      <c r="AP690" s="8"/>
    </row>
    <row r="691" spans="42:42" x14ac:dyDescent="0.25">
      <c r="AP691" s="8"/>
    </row>
    <row r="692" spans="42:42" x14ac:dyDescent="0.25">
      <c r="AP692" s="8"/>
    </row>
    <row r="693" spans="42:42" x14ac:dyDescent="0.25">
      <c r="AP693" s="8"/>
    </row>
    <row r="694" spans="42:42" x14ac:dyDescent="0.25">
      <c r="AP694" s="8"/>
    </row>
    <row r="695" spans="42:42" x14ac:dyDescent="0.25">
      <c r="AP695" s="8"/>
    </row>
    <row r="696" spans="42:42" x14ac:dyDescent="0.25">
      <c r="AP696" s="8"/>
    </row>
    <row r="697" spans="42:42" x14ac:dyDescent="0.25">
      <c r="AP697" s="8"/>
    </row>
    <row r="698" spans="42:42" x14ac:dyDescent="0.25">
      <c r="AP698" s="8"/>
    </row>
    <row r="699" spans="42:42" x14ac:dyDescent="0.25">
      <c r="AP699" s="8"/>
    </row>
    <row r="700" spans="42:42" x14ac:dyDescent="0.25">
      <c r="AP700" s="8"/>
    </row>
    <row r="701" spans="42:42" x14ac:dyDescent="0.25">
      <c r="AP701" s="8"/>
    </row>
    <row r="702" spans="42:42" x14ac:dyDescent="0.25">
      <c r="AP702" s="8"/>
    </row>
    <row r="703" spans="42:42" x14ac:dyDescent="0.25">
      <c r="AP703" s="8"/>
    </row>
    <row r="704" spans="42:42" x14ac:dyDescent="0.25">
      <c r="AP704" s="8"/>
    </row>
    <row r="705" spans="42:42" x14ac:dyDescent="0.25">
      <c r="AP705" s="8"/>
    </row>
    <row r="706" spans="42:42" x14ac:dyDescent="0.25">
      <c r="AP706" s="8"/>
    </row>
    <row r="707" spans="42:42" x14ac:dyDescent="0.25">
      <c r="AP707" s="8"/>
    </row>
    <row r="708" spans="42:42" x14ac:dyDescent="0.25">
      <c r="AP708" s="8"/>
    </row>
    <row r="709" spans="42:42" x14ac:dyDescent="0.25">
      <c r="AP709" s="8"/>
    </row>
    <row r="710" spans="42:42" x14ac:dyDescent="0.25">
      <c r="AP710" s="8"/>
    </row>
    <row r="711" spans="42:42" x14ac:dyDescent="0.25">
      <c r="AP711" s="8"/>
    </row>
    <row r="712" spans="42:42" x14ac:dyDescent="0.25">
      <c r="AP712" s="8"/>
    </row>
    <row r="713" spans="42:42" x14ac:dyDescent="0.25">
      <c r="AP713" s="8"/>
    </row>
    <row r="714" spans="42:42" x14ac:dyDescent="0.25">
      <c r="AP714" s="8"/>
    </row>
    <row r="715" spans="42:42" x14ac:dyDescent="0.25">
      <c r="AP715" s="8"/>
    </row>
    <row r="716" spans="42:42" x14ac:dyDescent="0.25">
      <c r="AP716" s="8"/>
    </row>
    <row r="717" spans="42:42" x14ac:dyDescent="0.25">
      <c r="AP717" s="8"/>
    </row>
    <row r="718" spans="42:42" x14ac:dyDescent="0.25">
      <c r="AP718" s="8"/>
    </row>
    <row r="719" spans="42:42" x14ac:dyDescent="0.25">
      <c r="AP719" s="8"/>
    </row>
    <row r="720" spans="42:42" x14ac:dyDescent="0.25">
      <c r="AP720" s="8"/>
    </row>
    <row r="721" spans="42:42" x14ac:dyDescent="0.25">
      <c r="AP721" s="8"/>
    </row>
    <row r="722" spans="42:42" x14ac:dyDescent="0.25">
      <c r="AP722" s="8"/>
    </row>
    <row r="723" spans="42:42" x14ac:dyDescent="0.25">
      <c r="AP723" s="8"/>
    </row>
    <row r="724" spans="42:42" x14ac:dyDescent="0.25">
      <c r="AP724" s="8"/>
    </row>
    <row r="725" spans="42:42" x14ac:dyDescent="0.25">
      <c r="AP725" s="8"/>
    </row>
    <row r="726" spans="42:42" x14ac:dyDescent="0.25">
      <c r="AP726" s="8"/>
    </row>
    <row r="727" spans="42:42" x14ac:dyDescent="0.25">
      <c r="AP727" s="8"/>
    </row>
    <row r="728" spans="42:42" x14ac:dyDescent="0.25">
      <c r="AP728" s="8"/>
    </row>
    <row r="729" spans="42:42" x14ac:dyDescent="0.25">
      <c r="AP729" s="8"/>
    </row>
    <row r="730" spans="42:42" x14ac:dyDescent="0.25">
      <c r="AP730" s="8"/>
    </row>
    <row r="731" spans="42:42" x14ac:dyDescent="0.25">
      <c r="AP731" s="8"/>
    </row>
    <row r="732" spans="42:42" x14ac:dyDescent="0.25">
      <c r="AP732" s="8"/>
    </row>
    <row r="733" spans="42:42" x14ac:dyDescent="0.25">
      <c r="AP733" s="8"/>
    </row>
    <row r="734" spans="42:42" x14ac:dyDescent="0.25">
      <c r="AP734" s="8"/>
    </row>
    <row r="735" spans="42:42" x14ac:dyDescent="0.25">
      <c r="AP735" s="8"/>
    </row>
    <row r="736" spans="42:42" x14ac:dyDescent="0.25">
      <c r="AP736" s="8"/>
    </row>
    <row r="737" spans="42:42" x14ac:dyDescent="0.25">
      <c r="AP737" s="8"/>
    </row>
    <row r="738" spans="42:42" x14ac:dyDescent="0.25">
      <c r="AP738" s="8"/>
    </row>
    <row r="739" spans="42:42" x14ac:dyDescent="0.25">
      <c r="AP739" s="8"/>
    </row>
    <row r="740" spans="42:42" x14ac:dyDescent="0.25">
      <c r="AP740" s="8"/>
    </row>
    <row r="741" spans="42:42" x14ac:dyDescent="0.25">
      <c r="AP741" s="8"/>
    </row>
    <row r="742" spans="42:42" x14ac:dyDescent="0.25">
      <c r="AP742" s="8"/>
    </row>
    <row r="743" spans="42:42" x14ac:dyDescent="0.25">
      <c r="AP743" s="8"/>
    </row>
    <row r="744" spans="42:42" x14ac:dyDescent="0.25">
      <c r="AP744" s="8"/>
    </row>
    <row r="745" spans="42:42" x14ac:dyDescent="0.25">
      <c r="AP745" s="8"/>
    </row>
    <row r="746" spans="42:42" x14ac:dyDescent="0.25">
      <c r="AP746" s="8"/>
    </row>
    <row r="747" spans="42:42" x14ac:dyDescent="0.25">
      <c r="AP747" s="8"/>
    </row>
    <row r="748" spans="42:42" x14ac:dyDescent="0.25">
      <c r="AP748" s="8"/>
    </row>
    <row r="749" spans="42:42" x14ac:dyDescent="0.25">
      <c r="AP749" s="8"/>
    </row>
    <row r="750" spans="42:42" x14ac:dyDescent="0.25">
      <c r="AP750" s="8"/>
    </row>
    <row r="751" spans="42:42" x14ac:dyDescent="0.25">
      <c r="AP751" s="8"/>
    </row>
    <row r="752" spans="42:42" x14ac:dyDescent="0.25">
      <c r="AP752" s="8"/>
    </row>
    <row r="753" spans="42:42" x14ac:dyDescent="0.25">
      <c r="AP753" s="8"/>
    </row>
    <row r="754" spans="42:42" x14ac:dyDescent="0.25">
      <c r="AP754" s="8"/>
    </row>
    <row r="755" spans="42:42" x14ac:dyDescent="0.25">
      <c r="AP755" s="8"/>
    </row>
    <row r="756" spans="42:42" x14ac:dyDescent="0.25">
      <c r="AP756" s="8"/>
    </row>
    <row r="757" spans="42:42" x14ac:dyDescent="0.25">
      <c r="AP757" s="8"/>
    </row>
    <row r="758" spans="42:42" x14ac:dyDescent="0.25">
      <c r="AP758" s="8"/>
    </row>
    <row r="759" spans="42:42" x14ac:dyDescent="0.25">
      <c r="AP759" s="8"/>
    </row>
    <row r="760" spans="42:42" x14ac:dyDescent="0.25">
      <c r="AP760" s="8"/>
    </row>
    <row r="761" spans="42:42" x14ac:dyDescent="0.25">
      <c r="AP761" s="8"/>
    </row>
    <row r="762" spans="42:42" x14ac:dyDescent="0.25">
      <c r="AP762" s="8"/>
    </row>
    <row r="763" spans="42:42" x14ac:dyDescent="0.25">
      <c r="AP763" s="8"/>
    </row>
    <row r="764" spans="42:42" x14ac:dyDescent="0.25">
      <c r="AP764" s="8"/>
    </row>
    <row r="765" spans="42:42" x14ac:dyDescent="0.25">
      <c r="AP765" s="8"/>
    </row>
    <row r="766" spans="42:42" x14ac:dyDescent="0.25">
      <c r="AP766" s="8"/>
    </row>
    <row r="767" spans="42:42" x14ac:dyDescent="0.25">
      <c r="AP767" s="8"/>
    </row>
    <row r="768" spans="42:42" x14ac:dyDescent="0.25">
      <c r="AP768" s="8"/>
    </row>
    <row r="769" spans="42:42" x14ac:dyDescent="0.25">
      <c r="AP769" s="8"/>
    </row>
    <row r="770" spans="42:42" x14ac:dyDescent="0.25">
      <c r="AP770" s="8"/>
    </row>
    <row r="771" spans="42:42" x14ac:dyDescent="0.25">
      <c r="AP771" s="8"/>
    </row>
    <row r="772" spans="42:42" x14ac:dyDescent="0.25">
      <c r="AP772" s="8"/>
    </row>
    <row r="773" spans="42:42" x14ac:dyDescent="0.25">
      <c r="AP773" s="8"/>
    </row>
    <row r="774" spans="42:42" x14ac:dyDescent="0.25">
      <c r="AP774" s="8"/>
    </row>
    <row r="775" spans="42:42" x14ac:dyDescent="0.25">
      <c r="AP775" s="8"/>
    </row>
    <row r="776" spans="42:42" x14ac:dyDescent="0.25">
      <c r="AP776" s="8"/>
    </row>
    <row r="777" spans="42:42" x14ac:dyDescent="0.25">
      <c r="AP777" s="8"/>
    </row>
    <row r="778" spans="42:42" x14ac:dyDescent="0.25">
      <c r="AP778" s="8"/>
    </row>
    <row r="779" spans="42:42" x14ac:dyDescent="0.25">
      <c r="AP779" s="8"/>
    </row>
    <row r="780" spans="42:42" x14ac:dyDescent="0.25">
      <c r="AP780" s="8"/>
    </row>
    <row r="781" spans="42:42" x14ac:dyDescent="0.25">
      <c r="AP781" s="8"/>
    </row>
    <row r="782" spans="42:42" x14ac:dyDescent="0.25">
      <c r="AP782" s="8"/>
    </row>
    <row r="783" spans="42:42" x14ac:dyDescent="0.25">
      <c r="AP783" s="8"/>
    </row>
    <row r="784" spans="42:42" x14ac:dyDescent="0.25">
      <c r="AP784" s="8"/>
    </row>
    <row r="785" spans="42:42" x14ac:dyDescent="0.25">
      <c r="AP785" s="8"/>
    </row>
    <row r="786" spans="42:42" x14ac:dyDescent="0.25">
      <c r="AP786" s="8"/>
    </row>
    <row r="787" spans="42:42" x14ac:dyDescent="0.25">
      <c r="AP787" s="8"/>
    </row>
    <row r="788" spans="42:42" x14ac:dyDescent="0.25">
      <c r="AP788" s="8"/>
    </row>
    <row r="789" spans="42:42" x14ac:dyDescent="0.25">
      <c r="AP789" s="8"/>
    </row>
    <row r="790" spans="42:42" x14ac:dyDescent="0.25">
      <c r="AP790" s="8"/>
    </row>
    <row r="791" spans="42:42" x14ac:dyDescent="0.25">
      <c r="AP791" s="8"/>
    </row>
    <row r="792" spans="42:42" x14ac:dyDescent="0.25">
      <c r="AP792" s="8"/>
    </row>
    <row r="793" spans="42:42" x14ac:dyDescent="0.25">
      <c r="AP793" s="8"/>
    </row>
    <row r="794" spans="42:42" x14ac:dyDescent="0.25">
      <c r="AP794" s="8"/>
    </row>
    <row r="795" spans="42:42" x14ac:dyDescent="0.25">
      <c r="AP795" s="8"/>
    </row>
    <row r="796" spans="42:42" x14ac:dyDescent="0.25">
      <c r="AP796" s="8"/>
    </row>
    <row r="797" spans="42:42" x14ac:dyDescent="0.25">
      <c r="AP797" s="8"/>
    </row>
    <row r="798" spans="42:42" x14ac:dyDescent="0.25">
      <c r="AP798" s="8"/>
    </row>
    <row r="799" spans="42:42" x14ac:dyDescent="0.25">
      <c r="AP799" s="8"/>
    </row>
    <row r="800" spans="42:42" x14ac:dyDescent="0.25">
      <c r="AP800" s="8"/>
    </row>
    <row r="801" spans="42:42" x14ac:dyDescent="0.25">
      <c r="AP801" s="8"/>
    </row>
    <row r="802" spans="42:42" x14ac:dyDescent="0.25">
      <c r="AP802" s="8"/>
    </row>
    <row r="803" spans="42:42" x14ac:dyDescent="0.25">
      <c r="AP803" s="8"/>
    </row>
    <row r="804" spans="42:42" x14ac:dyDescent="0.25">
      <c r="AP804" s="8"/>
    </row>
    <row r="805" spans="42:42" x14ac:dyDescent="0.25">
      <c r="AP805" s="8"/>
    </row>
    <row r="806" spans="42:42" x14ac:dyDescent="0.25">
      <c r="AP806" s="8"/>
    </row>
    <row r="807" spans="42:42" x14ac:dyDescent="0.25">
      <c r="AP807" s="8"/>
    </row>
    <row r="808" spans="42:42" x14ac:dyDescent="0.25">
      <c r="AP808" s="8"/>
    </row>
    <row r="809" spans="42:42" x14ac:dyDescent="0.25">
      <c r="AP809" s="8"/>
    </row>
    <row r="810" spans="42:42" x14ac:dyDescent="0.25">
      <c r="AP810" s="8"/>
    </row>
    <row r="811" spans="42:42" x14ac:dyDescent="0.25">
      <c r="AP811" s="8"/>
    </row>
    <row r="812" spans="42:42" x14ac:dyDescent="0.25">
      <c r="AP812" s="8"/>
    </row>
    <row r="813" spans="42:42" x14ac:dyDescent="0.25">
      <c r="AP813" s="8"/>
    </row>
    <row r="814" spans="42:42" x14ac:dyDescent="0.25">
      <c r="AP814" s="8"/>
    </row>
    <row r="815" spans="42:42" x14ac:dyDescent="0.25">
      <c r="AP815" s="8"/>
    </row>
    <row r="816" spans="42:42" x14ac:dyDescent="0.25">
      <c r="AP816" s="8"/>
    </row>
    <row r="817" spans="42:42" x14ac:dyDescent="0.25">
      <c r="AP817" s="8"/>
    </row>
    <row r="818" spans="42:42" x14ac:dyDescent="0.25">
      <c r="AP818" s="8"/>
    </row>
    <row r="819" spans="42:42" x14ac:dyDescent="0.25">
      <c r="AP819" s="8"/>
    </row>
    <row r="820" spans="42:42" x14ac:dyDescent="0.25">
      <c r="AP820" s="8"/>
    </row>
    <row r="821" spans="42:42" x14ac:dyDescent="0.25">
      <c r="AP821" s="8"/>
    </row>
    <row r="822" spans="42:42" x14ac:dyDescent="0.25">
      <c r="AP822" s="8"/>
    </row>
    <row r="823" spans="42:42" x14ac:dyDescent="0.25">
      <c r="AP823" s="8"/>
    </row>
    <row r="824" spans="42:42" x14ac:dyDescent="0.25">
      <c r="AP824" s="8"/>
    </row>
    <row r="825" spans="42:42" x14ac:dyDescent="0.25">
      <c r="AP825" s="8"/>
    </row>
    <row r="826" spans="42:42" x14ac:dyDescent="0.25">
      <c r="AP826" s="8"/>
    </row>
    <row r="827" spans="42:42" x14ac:dyDescent="0.25">
      <c r="AP827" s="8"/>
    </row>
    <row r="828" spans="42:42" x14ac:dyDescent="0.25">
      <c r="AP828" s="8"/>
    </row>
    <row r="829" spans="42:42" x14ac:dyDescent="0.25">
      <c r="AP829" s="8"/>
    </row>
    <row r="830" spans="42:42" x14ac:dyDescent="0.25">
      <c r="AP830" s="8"/>
    </row>
    <row r="831" spans="42:42" x14ac:dyDescent="0.25">
      <c r="AP831" s="8"/>
    </row>
    <row r="832" spans="42:42" x14ac:dyDescent="0.25">
      <c r="AP832" s="8"/>
    </row>
    <row r="833" spans="42:42" x14ac:dyDescent="0.25">
      <c r="AP833" s="8"/>
    </row>
    <row r="834" spans="42:42" x14ac:dyDescent="0.25">
      <c r="AP834" s="8"/>
    </row>
    <row r="835" spans="42:42" x14ac:dyDescent="0.25">
      <c r="AP835" s="8"/>
    </row>
    <row r="836" spans="42:42" x14ac:dyDescent="0.25">
      <c r="AP836" s="8"/>
    </row>
    <row r="837" spans="42:42" x14ac:dyDescent="0.25">
      <c r="AP837" s="8"/>
    </row>
    <row r="838" spans="42:42" x14ac:dyDescent="0.25">
      <c r="AP838" s="8"/>
    </row>
    <row r="839" spans="42:42" x14ac:dyDescent="0.25">
      <c r="AP839" s="8"/>
    </row>
    <row r="840" spans="42:42" x14ac:dyDescent="0.25">
      <c r="AP840" s="8"/>
    </row>
    <row r="841" spans="42:42" x14ac:dyDescent="0.25">
      <c r="AP841" s="8"/>
    </row>
    <row r="842" spans="42:42" x14ac:dyDescent="0.25">
      <c r="AP842" s="8"/>
    </row>
    <row r="843" spans="42:42" x14ac:dyDescent="0.25">
      <c r="AP843" s="8"/>
    </row>
    <row r="844" spans="42:42" x14ac:dyDescent="0.25">
      <c r="AP844" s="8"/>
    </row>
    <row r="845" spans="42:42" x14ac:dyDescent="0.25">
      <c r="AP845" s="8"/>
    </row>
    <row r="846" spans="42:42" x14ac:dyDescent="0.25">
      <c r="AP846" s="8"/>
    </row>
    <row r="847" spans="42:42" x14ac:dyDescent="0.25">
      <c r="AP847" s="8"/>
    </row>
    <row r="848" spans="42:42" x14ac:dyDescent="0.25">
      <c r="AP848" s="8"/>
    </row>
    <row r="849" spans="42:42" x14ac:dyDescent="0.25">
      <c r="AP849" s="8"/>
    </row>
    <row r="850" spans="42:42" x14ac:dyDescent="0.25">
      <c r="AP850" s="8"/>
    </row>
    <row r="851" spans="42:42" x14ac:dyDescent="0.25">
      <c r="AP851" s="8"/>
    </row>
    <row r="852" spans="42:42" x14ac:dyDescent="0.25">
      <c r="AP852" s="8"/>
    </row>
    <row r="853" spans="42:42" x14ac:dyDescent="0.25">
      <c r="AP853" s="8"/>
    </row>
    <row r="854" spans="42:42" x14ac:dyDescent="0.25">
      <c r="AP854" s="8"/>
    </row>
    <row r="855" spans="42:42" x14ac:dyDescent="0.25">
      <c r="AP855" s="8"/>
    </row>
    <row r="856" spans="42:42" x14ac:dyDescent="0.25">
      <c r="AP856" s="8"/>
    </row>
    <row r="857" spans="42:42" x14ac:dyDescent="0.25">
      <c r="AP857" s="8"/>
    </row>
    <row r="858" spans="42:42" x14ac:dyDescent="0.25">
      <c r="AP858" s="8"/>
    </row>
    <row r="859" spans="42:42" x14ac:dyDescent="0.25">
      <c r="AP859" s="8"/>
    </row>
    <row r="860" spans="42:42" x14ac:dyDescent="0.25">
      <c r="AP860" s="8"/>
    </row>
    <row r="861" spans="42:42" x14ac:dyDescent="0.25">
      <c r="AP861" s="8"/>
    </row>
    <row r="862" spans="42:42" x14ac:dyDescent="0.25">
      <c r="AP862" s="8"/>
    </row>
    <row r="863" spans="42:42" x14ac:dyDescent="0.25">
      <c r="AP863" s="8"/>
    </row>
    <row r="864" spans="42:42" x14ac:dyDescent="0.25">
      <c r="AP864" s="8"/>
    </row>
    <row r="865" spans="42:42" x14ac:dyDescent="0.25">
      <c r="AP865" s="8"/>
    </row>
    <row r="866" spans="42:42" x14ac:dyDescent="0.25">
      <c r="AP866" s="8"/>
    </row>
    <row r="867" spans="42:42" x14ac:dyDescent="0.25">
      <c r="AP867" s="8"/>
    </row>
    <row r="868" spans="42:42" x14ac:dyDescent="0.25">
      <c r="AP868" s="8"/>
    </row>
    <row r="869" spans="42:42" x14ac:dyDescent="0.25">
      <c r="AP869" s="8"/>
    </row>
    <row r="870" spans="42:42" x14ac:dyDescent="0.25">
      <c r="AP870" s="8"/>
    </row>
    <row r="871" spans="42:42" x14ac:dyDescent="0.25">
      <c r="AP871" s="8"/>
    </row>
    <row r="872" spans="42:42" x14ac:dyDescent="0.25">
      <c r="AP872" s="8"/>
    </row>
    <row r="873" spans="42:42" x14ac:dyDescent="0.25">
      <c r="AP873" s="8"/>
    </row>
    <row r="874" spans="42:42" x14ac:dyDescent="0.25">
      <c r="AP874" s="8"/>
    </row>
    <row r="875" spans="42:42" x14ac:dyDescent="0.25">
      <c r="AP875" s="8"/>
    </row>
    <row r="876" spans="42:42" x14ac:dyDescent="0.25">
      <c r="AP876" s="8"/>
    </row>
    <row r="877" spans="42:42" x14ac:dyDescent="0.25">
      <c r="AP877" s="8"/>
    </row>
    <row r="878" spans="42:42" x14ac:dyDescent="0.25">
      <c r="AP878" s="8"/>
    </row>
    <row r="879" spans="42:42" x14ac:dyDescent="0.25">
      <c r="AP879" s="8"/>
    </row>
    <row r="880" spans="42:42" x14ac:dyDescent="0.25">
      <c r="AP880" s="8"/>
    </row>
    <row r="881" spans="42:42" x14ac:dyDescent="0.25">
      <c r="AP881" s="8"/>
    </row>
    <row r="882" spans="42:42" x14ac:dyDescent="0.25">
      <c r="AP882" s="8"/>
    </row>
    <row r="883" spans="42:42" x14ac:dyDescent="0.25">
      <c r="AP883" s="8"/>
    </row>
    <row r="884" spans="42:42" x14ac:dyDescent="0.25">
      <c r="AP884" s="8"/>
    </row>
    <row r="885" spans="42:42" x14ac:dyDescent="0.25">
      <c r="AP885" s="8"/>
    </row>
    <row r="886" spans="42:42" x14ac:dyDescent="0.25">
      <c r="AP886" s="8"/>
    </row>
    <row r="887" spans="42:42" x14ac:dyDescent="0.25">
      <c r="AP887" s="8"/>
    </row>
    <row r="888" spans="42:42" x14ac:dyDescent="0.25">
      <c r="AP888" s="8"/>
    </row>
    <row r="889" spans="42:42" x14ac:dyDescent="0.25">
      <c r="AP889" s="8"/>
    </row>
    <row r="890" spans="42:42" x14ac:dyDescent="0.25">
      <c r="AP890" s="8"/>
    </row>
    <row r="891" spans="42:42" x14ac:dyDescent="0.25">
      <c r="AP891" s="8"/>
    </row>
    <row r="892" spans="42:42" x14ac:dyDescent="0.25">
      <c r="AP892" s="8"/>
    </row>
    <row r="893" spans="42:42" x14ac:dyDescent="0.25">
      <c r="AP893" s="8"/>
    </row>
    <row r="894" spans="42:42" x14ac:dyDescent="0.25">
      <c r="AP894" s="8"/>
    </row>
    <row r="895" spans="42:42" x14ac:dyDescent="0.25">
      <c r="AP895" s="8"/>
    </row>
    <row r="896" spans="42:42" x14ac:dyDescent="0.25">
      <c r="AP896" s="8"/>
    </row>
    <row r="897" spans="42:42" x14ac:dyDescent="0.25">
      <c r="AP897" s="8"/>
    </row>
    <row r="898" spans="42:42" x14ac:dyDescent="0.25">
      <c r="AP898" s="8"/>
    </row>
    <row r="899" spans="42:42" x14ac:dyDescent="0.25">
      <c r="AP899" s="8"/>
    </row>
    <row r="900" spans="42:42" x14ac:dyDescent="0.25">
      <c r="AP900" s="8"/>
    </row>
    <row r="901" spans="42:42" x14ac:dyDescent="0.25">
      <c r="AP901" s="8"/>
    </row>
    <row r="902" spans="42:42" x14ac:dyDescent="0.25">
      <c r="AP902" s="8"/>
    </row>
    <row r="903" spans="42:42" x14ac:dyDescent="0.25">
      <c r="AP903" s="8"/>
    </row>
    <row r="904" spans="42:42" x14ac:dyDescent="0.25">
      <c r="AP904" s="8"/>
    </row>
    <row r="905" spans="42:42" x14ac:dyDescent="0.25">
      <c r="AP905" s="8"/>
    </row>
    <row r="906" spans="42:42" x14ac:dyDescent="0.25">
      <c r="AP906" s="8"/>
    </row>
    <row r="907" spans="42:42" x14ac:dyDescent="0.25">
      <c r="AP907" s="8"/>
    </row>
    <row r="908" spans="42:42" x14ac:dyDescent="0.25">
      <c r="AP908" s="8"/>
    </row>
    <row r="909" spans="42:42" x14ac:dyDescent="0.25">
      <c r="AP909" s="8"/>
    </row>
    <row r="910" spans="42:42" x14ac:dyDescent="0.25">
      <c r="AP910" s="8"/>
    </row>
    <row r="911" spans="42:42" x14ac:dyDescent="0.25">
      <c r="AP911" s="8"/>
    </row>
    <row r="912" spans="42:42" x14ac:dyDescent="0.25">
      <c r="AP912" s="8"/>
    </row>
    <row r="913" spans="42:42" x14ac:dyDescent="0.25">
      <c r="AP913" s="8"/>
    </row>
    <row r="914" spans="42:42" x14ac:dyDescent="0.25">
      <c r="AP914" s="8"/>
    </row>
    <row r="915" spans="42:42" x14ac:dyDescent="0.25">
      <c r="AP915" s="8"/>
    </row>
    <row r="916" spans="42:42" x14ac:dyDescent="0.25">
      <c r="AP916" s="8"/>
    </row>
    <row r="917" spans="42:42" x14ac:dyDescent="0.25">
      <c r="AP917" s="8"/>
    </row>
    <row r="918" spans="42:42" x14ac:dyDescent="0.25">
      <c r="AP918" s="8"/>
    </row>
    <row r="919" spans="42:42" x14ac:dyDescent="0.25">
      <c r="AP919" s="8"/>
    </row>
    <row r="920" spans="42:42" x14ac:dyDescent="0.25">
      <c r="AP920" s="8"/>
    </row>
    <row r="921" spans="42:42" x14ac:dyDescent="0.25">
      <c r="AP921" s="8"/>
    </row>
    <row r="922" spans="42:42" x14ac:dyDescent="0.25">
      <c r="AP922" s="8"/>
    </row>
    <row r="923" spans="42:42" x14ac:dyDescent="0.25">
      <c r="AP923" s="8"/>
    </row>
    <row r="924" spans="42:42" x14ac:dyDescent="0.25">
      <c r="AP924" s="8"/>
    </row>
    <row r="925" spans="42:42" x14ac:dyDescent="0.25">
      <c r="AP925" s="8"/>
    </row>
    <row r="926" spans="42:42" x14ac:dyDescent="0.25">
      <c r="AP926" s="8"/>
    </row>
    <row r="927" spans="42:42" x14ac:dyDescent="0.25">
      <c r="AP927" s="8"/>
    </row>
    <row r="928" spans="42:42" x14ac:dyDescent="0.25">
      <c r="AP928" s="8"/>
    </row>
    <row r="929" spans="42:42" x14ac:dyDescent="0.25">
      <c r="AP929" s="8"/>
    </row>
    <row r="930" spans="42:42" x14ac:dyDescent="0.25">
      <c r="AP930" s="8"/>
    </row>
    <row r="931" spans="42:42" x14ac:dyDescent="0.25">
      <c r="AP931" s="8"/>
    </row>
    <row r="932" spans="42:42" x14ac:dyDescent="0.25">
      <c r="AP932" s="8"/>
    </row>
    <row r="933" spans="42:42" x14ac:dyDescent="0.25">
      <c r="AP933" s="8"/>
    </row>
    <row r="934" spans="42:42" x14ac:dyDescent="0.25">
      <c r="AP934" s="8"/>
    </row>
    <row r="935" spans="42:42" x14ac:dyDescent="0.25">
      <c r="AP935" s="8"/>
    </row>
    <row r="936" spans="42:42" x14ac:dyDescent="0.25">
      <c r="AP936" s="8"/>
    </row>
    <row r="937" spans="42:42" x14ac:dyDescent="0.25">
      <c r="AP937" s="8"/>
    </row>
    <row r="938" spans="42:42" x14ac:dyDescent="0.25">
      <c r="AP938" s="8"/>
    </row>
    <row r="939" spans="42:42" x14ac:dyDescent="0.25">
      <c r="AP939" s="8"/>
    </row>
    <row r="940" spans="42:42" x14ac:dyDescent="0.25">
      <c r="AP940" s="8"/>
    </row>
    <row r="941" spans="42:42" x14ac:dyDescent="0.25">
      <c r="AP941" s="8"/>
    </row>
    <row r="942" spans="42:42" x14ac:dyDescent="0.25">
      <c r="AP942" s="8"/>
    </row>
    <row r="943" spans="42:42" x14ac:dyDescent="0.25">
      <c r="AP943" s="8"/>
    </row>
    <row r="944" spans="42:42" x14ac:dyDescent="0.25">
      <c r="AP944" s="8"/>
    </row>
    <row r="945" spans="42:42" x14ac:dyDescent="0.25">
      <c r="AP945" s="8"/>
    </row>
    <row r="946" spans="42:42" x14ac:dyDescent="0.25">
      <c r="AP946" s="8"/>
    </row>
    <row r="947" spans="42:42" x14ac:dyDescent="0.25">
      <c r="AP947" s="8"/>
    </row>
    <row r="948" spans="42:42" x14ac:dyDescent="0.25">
      <c r="AP948" s="8"/>
    </row>
    <row r="949" spans="42:42" x14ac:dyDescent="0.25">
      <c r="AP949" s="8"/>
    </row>
    <row r="950" spans="42:42" x14ac:dyDescent="0.25">
      <c r="AP950" s="8"/>
    </row>
    <row r="951" spans="42:42" x14ac:dyDescent="0.25">
      <c r="AP951" s="8"/>
    </row>
    <row r="952" spans="42:42" x14ac:dyDescent="0.25">
      <c r="AP952" s="8"/>
    </row>
    <row r="953" spans="42:42" x14ac:dyDescent="0.25">
      <c r="AP953" s="8"/>
    </row>
    <row r="954" spans="42:42" x14ac:dyDescent="0.25">
      <c r="AP954" s="8"/>
    </row>
    <row r="955" spans="42:42" x14ac:dyDescent="0.25">
      <c r="AP955" s="8"/>
    </row>
    <row r="956" spans="42:42" x14ac:dyDescent="0.25">
      <c r="AP956" s="8"/>
    </row>
    <row r="957" spans="42:42" x14ac:dyDescent="0.25">
      <c r="AP957" s="8"/>
    </row>
    <row r="958" spans="42:42" x14ac:dyDescent="0.25">
      <c r="AP958" s="8"/>
    </row>
    <row r="959" spans="42:42" x14ac:dyDescent="0.25">
      <c r="AP959" s="8"/>
    </row>
    <row r="960" spans="42:42" x14ac:dyDescent="0.25">
      <c r="AP960" s="8"/>
    </row>
    <row r="961" spans="42:42" x14ac:dyDescent="0.25">
      <c r="AP961" s="8"/>
    </row>
    <row r="962" spans="42:42" x14ac:dyDescent="0.25">
      <c r="AP962" s="8"/>
    </row>
    <row r="963" spans="42:42" x14ac:dyDescent="0.25">
      <c r="AP963" s="8"/>
    </row>
    <row r="964" spans="42:42" x14ac:dyDescent="0.25">
      <c r="AP964" s="8"/>
    </row>
    <row r="965" spans="42:42" x14ac:dyDescent="0.25">
      <c r="AP965" s="8"/>
    </row>
    <row r="966" spans="42:42" x14ac:dyDescent="0.25">
      <c r="AP966" s="8"/>
    </row>
    <row r="967" spans="42:42" x14ac:dyDescent="0.25">
      <c r="AP967" s="8"/>
    </row>
    <row r="968" spans="42:42" x14ac:dyDescent="0.25">
      <c r="AP968" s="8"/>
    </row>
    <row r="969" spans="42:42" x14ac:dyDescent="0.25">
      <c r="AP969" s="8"/>
    </row>
    <row r="970" spans="42:42" x14ac:dyDescent="0.25">
      <c r="AP970" s="8"/>
    </row>
    <row r="971" spans="42:42" x14ac:dyDescent="0.25">
      <c r="AP971" s="8"/>
    </row>
    <row r="972" spans="42:42" x14ac:dyDescent="0.25">
      <c r="AP972" s="8"/>
    </row>
    <row r="973" spans="42:42" x14ac:dyDescent="0.25">
      <c r="AP973" s="8"/>
    </row>
    <row r="974" spans="42:42" x14ac:dyDescent="0.25">
      <c r="AP974" s="8"/>
    </row>
    <row r="975" spans="42:42" x14ac:dyDescent="0.25">
      <c r="AP975" s="8"/>
    </row>
    <row r="976" spans="42:42" x14ac:dyDescent="0.25">
      <c r="AP976" s="8"/>
    </row>
    <row r="977" spans="42:42" x14ac:dyDescent="0.25">
      <c r="AP977" s="8"/>
    </row>
    <row r="978" spans="42:42" x14ac:dyDescent="0.25">
      <c r="AP978" s="8"/>
    </row>
    <row r="979" spans="42:42" x14ac:dyDescent="0.25">
      <c r="AP979" s="8"/>
    </row>
    <row r="980" spans="42:42" x14ac:dyDescent="0.25">
      <c r="AP980" s="8"/>
    </row>
    <row r="981" spans="42:42" x14ac:dyDescent="0.25">
      <c r="AP981" s="8"/>
    </row>
    <row r="982" spans="42:42" x14ac:dyDescent="0.25">
      <c r="AP982" s="8"/>
    </row>
    <row r="983" spans="42:42" x14ac:dyDescent="0.25">
      <c r="AP983" s="8"/>
    </row>
    <row r="984" spans="42:42" x14ac:dyDescent="0.25">
      <c r="AP984" s="8"/>
    </row>
    <row r="985" spans="42:42" x14ac:dyDescent="0.25">
      <c r="AP985" s="8"/>
    </row>
    <row r="986" spans="42:42" x14ac:dyDescent="0.25">
      <c r="AP986" s="8"/>
    </row>
    <row r="987" spans="42:42" x14ac:dyDescent="0.25">
      <c r="AP987" s="8"/>
    </row>
    <row r="988" spans="42:42" x14ac:dyDescent="0.25">
      <c r="AP988" s="8"/>
    </row>
    <row r="989" spans="42:42" x14ac:dyDescent="0.25">
      <c r="AP989" s="8"/>
    </row>
    <row r="990" spans="42:42" x14ac:dyDescent="0.25">
      <c r="AP990" s="8"/>
    </row>
    <row r="991" spans="42:42" x14ac:dyDescent="0.25">
      <c r="AP991" s="8"/>
    </row>
    <row r="992" spans="42:42" x14ac:dyDescent="0.25">
      <c r="AP992" s="8"/>
    </row>
    <row r="993" spans="42:42" x14ac:dyDescent="0.25">
      <c r="AP993" s="8"/>
    </row>
    <row r="994" spans="42:42" x14ac:dyDescent="0.25">
      <c r="AP994" s="8"/>
    </row>
    <row r="995" spans="42:42" x14ac:dyDescent="0.25">
      <c r="AP995" s="8"/>
    </row>
    <row r="996" spans="42:42" x14ac:dyDescent="0.25">
      <c r="AP996" s="8"/>
    </row>
    <row r="997" spans="42:42" x14ac:dyDescent="0.25">
      <c r="AP997" s="8"/>
    </row>
    <row r="998" spans="42:42" x14ac:dyDescent="0.25">
      <c r="AP998" s="8"/>
    </row>
    <row r="999" spans="42:42" x14ac:dyDescent="0.25">
      <c r="AP999" s="8"/>
    </row>
    <row r="1000" spans="42:42" x14ac:dyDescent="0.25">
      <c r="AP1000" s="8"/>
    </row>
    <row r="1001" spans="42:42" x14ac:dyDescent="0.25">
      <c r="AP1001" s="8"/>
    </row>
    <row r="1002" spans="42:42" x14ac:dyDescent="0.25">
      <c r="AP1002" s="8"/>
    </row>
    <row r="1003" spans="42:42" x14ac:dyDescent="0.25">
      <c r="AP1003" s="8"/>
    </row>
    <row r="1004" spans="42:42" x14ac:dyDescent="0.25">
      <c r="AP1004" s="8"/>
    </row>
    <row r="1005" spans="42:42" x14ac:dyDescent="0.25">
      <c r="AP1005" s="8"/>
    </row>
    <row r="1006" spans="42:42" x14ac:dyDescent="0.25">
      <c r="AP1006" s="8"/>
    </row>
    <row r="1007" spans="42:42" x14ac:dyDescent="0.25">
      <c r="AP1007" s="8"/>
    </row>
    <row r="1008" spans="42:42" x14ac:dyDescent="0.25">
      <c r="AP1008" s="8"/>
    </row>
    <row r="1009" spans="42:42" x14ac:dyDescent="0.25">
      <c r="AP1009" s="8"/>
    </row>
    <row r="1010" spans="42:42" x14ac:dyDescent="0.25">
      <c r="AP1010" s="8"/>
    </row>
    <row r="1011" spans="42:42" x14ac:dyDescent="0.25">
      <c r="AP1011" s="8"/>
    </row>
    <row r="1012" spans="42:42" x14ac:dyDescent="0.25">
      <c r="AP1012" s="8"/>
    </row>
    <row r="1013" spans="42:42" x14ac:dyDescent="0.25">
      <c r="AP1013" s="8"/>
    </row>
    <row r="1014" spans="42:42" x14ac:dyDescent="0.25">
      <c r="AP1014" s="8"/>
    </row>
    <row r="1015" spans="42:42" x14ac:dyDescent="0.25">
      <c r="AP1015" s="8"/>
    </row>
    <row r="1016" spans="42:42" x14ac:dyDescent="0.25">
      <c r="AP1016" s="8"/>
    </row>
    <row r="1017" spans="42:42" x14ac:dyDescent="0.25">
      <c r="AP1017" s="8"/>
    </row>
    <row r="1018" spans="42:42" x14ac:dyDescent="0.25">
      <c r="AP1018" s="8"/>
    </row>
    <row r="1019" spans="42:42" x14ac:dyDescent="0.25">
      <c r="AP1019" s="8"/>
    </row>
    <row r="1020" spans="42:42" x14ac:dyDescent="0.25">
      <c r="AP1020" s="8"/>
    </row>
    <row r="1021" spans="42:42" x14ac:dyDescent="0.25">
      <c r="AP1021" s="8"/>
    </row>
    <row r="1022" spans="42:42" x14ac:dyDescent="0.25">
      <c r="AP1022" s="8"/>
    </row>
    <row r="1023" spans="42:42" x14ac:dyDescent="0.25">
      <c r="AP1023" s="8"/>
    </row>
    <row r="1024" spans="42:42" x14ac:dyDescent="0.25">
      <c r="AP1024" s="8"/>
    </row>
    <row r="1025" spans="42:42" x14ac:dyDescent="0.25">
      <c r="AP1025" s="8"/>
    </row>
    <row r="1026" spans="42:42" x14ac:dyDescent="0.25">
      <c r="AP1026" s="8"/>
    </row>
    <row r="1027" spans="42:42" x14ac:dyDescent="0.25">
      <c r="AP1027" s="8"/>
    </row>
    <row r="1028" spans="42:42" x14ac:dyDescent="0.25">
      <c r="AP1028" s="8"/>
    </row>
    <row r="1029" spans="42:42" x14ac:dyDescent="0.25">
      <c r="AP1029" s="8"/>
    </row>
    <row r="1030" spans="42:42" x14ac:dyDescent="0.25">
      <c r="AP1030" s="8"/>
    </row>
    <row r="1031" spans="42:42" x14ac:dyDescent="0.25">
      <c r="AP1031" s="8"/>
    </row>
    <row r="1032" spans="42:42" x14ac:dyDescent="0.25">
      <c r="AP1032" s="8"/>
    </row>
    <row r="1033" spans="42:42" x14ac:dyDescent="0.25">
      <c r="AP1033" s="8"/>
    </row>
    <row r="1034" spans="42:42" x14ac:dyDescent="0.25">
      <c r="AP1034" s="8"/>
    </row>
    <row r="1035" spans="42:42" x14ac:dyDescent="0.25">
      <c r="AP1035" s="8"/>
    </row>
    <row r="1036" spans="42:42" x14ac:dyDescent="0.25">
      <c r="AP1036" s="8"/>
    </row>
    <row r="1037" spans="42:42" x14ac:dyDescent="0.25">
      <c r="AP1037" s="8"/>
    </row>
    <row r="1038" spans="42:42" x14ac:dyDescent="0.25">
      <c r="AP1038" s="8"/>
    </row>
    <row r="1039" spans="42:42" x14ac:dyDescent="0.25">
      <c r="AP1039" s="8"/>
    </row>
    <row r="1040" spans="42:42" x14ac:dyDescent="0.25">
      <c r="AP1040" s="8"/>
    </row>
    <row r="1041" spans="42:42" x14ac:dyDescent="0.25">
      <c r="AP1041" s="8"/>
    </row>
    <row r="1042" spans="42:42" x14ac:dyDescent="0.25">
      <c r="AP1042" s="8"/>
    </row>
    <row r="1043" spans="42:42" x14ac:dyDescent="0.25">
      <c r="AP1043" s="8"/>
    </row>
    <row r="1044" spans="42:42" x14ac:dyDescent="0.25">
      <c r="AP1044" s="8"/>
    </row>
    <row r="1045" spans="42:42" x14ac:dyDescent="0.25">
      <c r="AP1045" s="8"/>
    </row>
    <row r="1046" spans="42:42" x14ac:dyDescent="0.25">
      <c r="AP1046" s="8"/>
    </row>
    <row r="1047" spans="42:42" x14ac:dyDescent="0.25">
      <c r="AP1047" s="8"/>
    </row>
    <row r="1048" spans="42:42" x14ac:dyDescent="0.25">
      <c r="AP1048" s="8"/>
    </row>
    <row r="1049" spans="42:42" x14ac:dyDescent="0.25">
      <c r="AP1049" s="8"/>
    </row>
    <row r="1050" spans="42:42" x14ac:dyDescent="0.25">
      <c r="AP1050" s="8"/>
    </row>
    <row r="1051" spans="42:42" x14ac:dyDescent="0.25">
      <c r="AP1051" s="8"/>
    </row>
    <row r="1052" spans="42:42" x14ac:dyDescent="0.25">
      <c r="AP1052" s="8"/>
    </row>
    <row r="1053" spans="42:42" x14ac:dyDescent="0.25">
      <c r="AP1053" s="8"/>
    </row>
    <row r="1054" spans="42:42" x14ac:dyDescent="0.25">
      <c r="AP1054" s="8"/>
    </row>
    <row r="1055" spans="42:42" x14ac:dyDescent="0.25">
      <c r="AP1055" s="8"/>
    </row>
    <row r="1056" spans="42:42" x14ac:dyDescent="0.25">
      <c r="AP1056" s="8"/>
    </row>
    <row r="1057" spans="42:42" x14ac:dyDescent="0.25">
      <c r="AP1057" s="8"/>
    </row>
    <row r="1058" spans="42:42" x14ac:dyDescent="0.25">
      <c r="AP1058" s="8"/>
    </row>
    <row r="1059" spans="42:42" x14ac:dyDescent="0.25">
      <c r="AP1059" s="8"/>
    </row>
    <row r="1060" spans="42:42" x14ac:dyDescent="0.25">
      <c r="AP1060" s="8"/>
    </row>
    <row r="1061" spans="42:42" x14ac:dyDescent="0.25">
      <c r="AP1061" s="8"/>
    </row>
    <row r="1062" spans="42:42" x14ac:dyDescent="0.25">
      <c r="AP1062" s="8"/>
    </row>
    <row r="1063" spans="42:42" x14ac:dyDescent="0.25">
      <c r="AP1063" s="8"/>
    </row>
    <row r="1064" spans="42:42" x14ac:dyDescent="0.25">
      <c r="AP1064" s="8"/>
    </row>
    <row r="1065" spans="42:42" x14ac:dyDescent="0.25">
      <c r="AP1065" s="8"/>
    </row>
    <row r="1066" spans="42:42" x14ac:dyDescent="0.25">
      <c r="AP1066" s="8"/>
    </row>
    <row r="1067" spans="42:42" x14ac:dyDescent="0.25">
      <c r="AP1067" s="8"/>
    </row>
    <row r="1068" spans="42:42" x14ac:dyDescent="0.25">
      <c r="AP1068" s="8"/>
    </row>
    <row r="1069" spans="42:42" x14ac:dyDescent="0.25">
      <c r="AP1069" s="8"/>
    </row>
    <row r="1070" spans="42:42" x14ac:dyDescent="0.25">
      <c r="AP1070" s="8"/>
    </row>
    <row r="1071" spans="42:42" x14ac:dyDescent="0.25">
      <c r="AP1071" s="8"/>
    </row>
    <row r="1072" spans="42:42" x14ac:dyDescent="0.25">
      <c r="AP1072" s="8"/>
    </row>
    <row r="1073" spans="42:42" x14ac:dyDescent="0.25">
      <c r="AP1073" s="8"/>
    </row>
    <row r="1074" spans="42:42" x14ac:dyDescent="0.25">
      <c r="AP1074" s="8"/>
    </row>
    <row r="1075" spans="42:42" x14ac:dyDescent="0.25">
      <c r="AP1075" s="8"/>
    </row>
    <row r="1076" spans="42:42" x14ac:dyDescent="0.25">
      <c r="AP1076" s="8"/>
    </row>
    <row r="1077" spans="42:42" x14ac:dyDescent="0.25">
      <c r="AP1077" s="8"/>
    </row>
    <row r="1078" spans="42:42" x14ac:dyDescent="0.25">
      <c r="AP1078" s="8"/>
    </row>
    <row r="1079" spans="42:42" x14ac:dyDescent="0.25">
      <c r="AP1079" s="8"/>
    </row>
    <row r="1080" spans="42:42" x14ac:dyDescent="0.25">
      <c r="AP1080" s="8"/>
    </row>
    <row r="1081" spans="42:42" x14ac:dyDescent="0.25">
      <c r="AP1081" s="8"/>
    </row>
    <row r="1082" spans="42:42" x14ac:dyDescent="0.25">
      <c r="AP1082" s="8"/>
    </row>
    <row r="1083" spans="42:42" x14ac:dyDescent="0.25">
      <c r="AP1083" s="8"/>
    </row>
    <row r="1084" spans="42:42" x14ac:dyDescent="0.25">
      <c r="AP1084" s="8"/>
    </row>
    <row r="1085" spans="42:42" x14ac:dyDescent="0.25">
      <c r="AP1085" s="8"/>
    </row>
    <row r="1086" spans="42:42" x14ac:dyDescent="0.25">
      <c r="AP1086" s="8"/>
    </row>
    <row r="1087" spans="42:42" x14ac:dyDescent="0.25">
      <c r="AP1087" s="8"/>
    </row>
    <row r="1088" spans="42:42" x14ac:dyDescent="0.25">
      <c r="AP1088" s="8"/>
    </row>
    <row r="1089" spans="42:42" x14ac:dyDescent="0.25">
      <c r="AP1089" s="8"/>
    </row>
    <row r="1090" spans="42:42" x14ac:dyDescent="0.25">
      <c r="AP1090" s="8"/>
    </row>
    <row r="1091" spans="42:42" x14ac:dyDescent="0.25">
      <c r="AP1091" s="8"/>
    </row>
    <row r="1092" spans="42:42" x14ac:dyDescent="0.25">
      <c r="AP1092" s="8"/>
    </row>
    <row r="1093" spans="42:42" x14ac:dyDescent="0.25">
      <c r="AP1093" s="8"/>
    </row>
    <row r="1094" spans="42:42" x14ac:dyDescent="0.25">
      <c r="AP1094" s="8"/>
    </row>
    <row r="1095" spans="42:42" x14ac:dyDescent="0.25">
      <c r="AP1095" s="8"/>
    </row>
    <row r="1096" spans="42:42" x14ac:dyDescent="0.25">
      <c r="AP1096" s="8"/>
    </row>
    <row r="1097" spans="42:42" x14ac:dyDescent="0.25">
      <c r="AP1097" s="8"/>
    </row>
    <row r="1098" spans="42:42" x14ac:dyDescent="0.25">
      <c r="AP1098" s="8"/>
    </row>
    <row r="1099" spans="42:42" x14ac:dyDescent="0.25">
      <c r="AP1099" s="8"/>
    </row>
    <row r="1100" spans="42:42" x14ac:dyDescent="0.25">
      <c r="AP1100" s="8"/>
    </row>
    <row r="1101" spans="42:42" x14ac:dyDescent="0.25">
      <c r="AP1101" s="8"/>
    </row>
    <row r="1102" spans="42:42" x14ac:dyDescent="0.25">
      <c r="AP1102" s="8"/>
    </row>
    <row r="1103" spans="42:42" x14ac:dyDescent="0.25">
      <c r="AP1103" s="8"/>
    </row>
    <row r="1104" spans="42:42" x14ac:dyDescent="0.25">
      <c r="AP1104" s="8"/>
    </row>
    <row r="1105" spans="42:42" x14ac:dyDescent="0.25">
      <c r="AP1105" s="8"/>
    </row>
    <row r="1106" spans="42:42" x14ac:dyDescent="0.25">
      <c r="AP1106" s="8"/>
    </row>
    <row r="1107" spans="42:42" x14ac:dyDescent="0.25">
      <c r="AP1107" s="8"/>
    </row>
    <row r="1108" spans="42:42" x14ac:dyDescent="0.25">
      <c r="AP1108" s="8"/>
    </row>
    <row r="1109" spans="42:42" x14ac:dyDescent="0.25">
      <c r="AP1109" s="8"/>
    </row>
    <row r="1110" spans="42:42" x14ac:dyDescent="0.25">
      <c r="AP1110" s="8"/>
    </row>
    <row r="1111" spans="42:42" x14ac:dyDescent="0.25">
      <c r="AP1111" s="8"/>
    </row>
    <row r="1112" spans="42:42" x14ac:dyDescent="0.25">
      <c r="AP1112" s="8"/>
    </row>
    <row r="1113" spans="42:42" x14ac:dyDescent="0.25">
      <c r="AP1113" s="8"/>
    </row>
    <row r="1114" spans="42:42" x14ac:dyDescent="0.25">
      <c r="AP1114" s="8"/>
    </row>
    <row r="1115" spans="42:42" x14ac:dyDescent="0.25">
      <c r="AP1115" s="8"/>
    </row>
    <row r="1116" spans="42:42" x14ac:dyDescent="0.25">
      <c r="AP1116" s="8"/>
    </row>
    <row r="1117" spans="42:42" x14ac:dyDescent="0.25">
      <c r="AP1117" s="8"/>
    </row>
    <row r="1118" spans="42:42" x14ac:dyDescent="0.25">
      <c r="AP1118" s="8"/>
    </row>
    <row r="1119" spans="42:42" x14ac:dyDescent="0.25">
      <c r="AP1119" s="8"/>
    </row>
    <row r="1120" spans="42:42" x14ac:dyDescent="0.25">
      <c r="AP1120" s="8"/>
    </row>
    <row r="1121" spans="42:42" x14ac:dyDescent="0.25">
      <c r="AP1121" s="8"/>
    </row>
    <row r="1122" spans="42:42" x14ac:dyDescent="0.25">
      <c r="AP1122" s="8"/>
    </row>
    <row r="1123" spans="42:42" x14ac:dyDescent="0.25">
      <c r="AP1123" s="8"/>
    </row>
    <row r="1124" spans="42:42" x14ac:dyDescent="0.25">
      <c r="AP1124" s="8"/>
    </row>
    <row r="1125" spans="42:42" x14ac:dyDescent="0.25">
      <c r="AP1125" s="8"/>
    </row>
    <row r="1126" spans="42:42" x14ac:dyDescent="0.25">
      <c r="AP1126" s="8"/>
    </row>
    <row r="1127" spans="42:42" x14ac:dyDescent="0.25">
      <c r="AP1127" s="8"/>
    </row>
    <row r="1128" spans="42:42" x14ac:dyDescent="0.25">
      <c r="AP1128" s="8"/>
    </row>
    <row r="1129" spans="42:42" x14ac:dyDescent="0.25">
      <c r="AP1129" s="8"/>
    </row>
    <row r="1130" spans="42:42" x14ac:dyDescent="0.25">
      <c r="AP1130" s="8"/>
    </row>
    <row r="1131" spans="42:42" x14ac:dyDescent="0.25">
      <c r="AP1131" s="8"/>
    </row>
    <row r="1132" spans="42:42" x14ac:dyDescent="0.25">
      <c r="AP1132" s="8"/>
    </row>
    <row r="1133" spans="42:42" x14ac:dyDescent="0.25">
      <c r="AP1133" s="8"/>
    </row>
    <row r="1134" spans="42:42" x14ac:dyDescent="0.25">
      <c r="AP1134" s="8"/>
    </row>
    <row r="1135" spans="42:42" x14ac:dyDescent="0.25">
      <c r="AP1135" s="8"/>
    </row>
    <row r="1136" spans="42:42" x14ac:dyDescent="0.25">
      <c r="AP1136" s="8"/>
    </row>
    <row r="1137" spans="42:42" x14ac:dyDescent="0.25">
      <c r="AP1137" s="8"/>
    </row>
    <row r="1138" spans="42:42" x14ac:dyDescent="0.25">
      <c r="AP1138" s="8"/>
    </row>
    <row r="1139" spans="42:42" x14ac:dyDescent="0.25">
      <c r="AP1139" s="8"/>
    </row>
    <row r="1140" spans="42:42" x14ac:dyDescent="0.25">
      <c r="AP1140" s="8"/>
    </row>
    <row r="1141" spans="42:42" x14ac:dyDescent="0.25">
      <c r="AP1141" s="8"/>
    </row>
    <row r="1142" spans="42:42" x14ac:dyDescent="0.25">
      <c r="AP1142" s="8"/>
    </row>
    <row r="1143" spans="42:42" x14ac:dyDescent="0.25">
      <c r="AP1143" s="8"/>
    </row>
    <row r="1144" spans="42:42" x14ac:dyDescent="0.25">
      <c r="AP1144" s="8"/>
    </row>
    <row r="1145" spans="42:42" x14ac:dyDescent="0.25">
      <c r="AP1145" s="8"/>
    </row>
    <row r="1146" spans="42:42" x14ac:dyDescent="0.25">
      <c r="AP1146" s="8"/>
    </row>
    <row r="1147" spans="42:42" x14ac:dyDescent="0.25">
      <c r="AP1147" s="8"/>
    </row>
    <row r="1148" spans="42:42" x14ac:dyDescent="0.25">
      <c r="AP1148" s="8"/>
    </row>
    <row r="1149" spans="42:42" x14ac:dyDescent="0.25">
      <c r="AP1149" s="8"/>
    </row>
    <row r="1150" spans="42:42" x14ac:dyDescent="0.25">
      <c r="AP1150" s="8"/>
    </row>
    <row r="1151" spans="42:42" x14ac:dyDescent="0.25">
      <c r="AP1151" s="8"/>
    </row>
    <row r="1152" spans="42:42" x14ac:dyDescent="0.25">
      <c r="AP1152" s="8"/>
    </row>
    <row r="1153" spans="42:42" x14ac:dyDescent="0.25">
      <c r="AP1153" s="8"/>
    </row>
    <row r="1154" spans="42:42" x14ac:dyDescent="0.25">
      <c r="AP1154" s="8"/>
    </row>
    <row r="1155" spans="42:42" x14ac:dyDescent="0.25">
      <c r="AP1155" s="8"/>
    </row>
    <row r="1156" spans="42:42" x14ac:dyDescent="0.25">
      <c r="AP1156" s="8"/>
    </row>
    <row r="1157" spans="42:42" x14ac:dyDescent="0.25">
      <c r="AP1157" s="8"/>
    </row>
    <row r="1158" spans="42:42" x14ac:dyDescent="0.25">
      <c r="AP1158" s="8"/>
    </row>
    <row r="1159" spans="42:42" x14ac:dyDescent="0.25">
      <c r="AP1159" s="8"/>
    </row>
    <row r="1160" spans="42:42" x14ac:dyDescent="0.25">
      <c r="AP1160" s="8"/>
    </row>
    <row r="1161" spans="42:42" x14ac:dyDescent="0.25">
      <c r="AP1161" s="8"/>
    </row>
    <row r="1162" spans="42:42" x14ac:dyDescent="0.25">
      <c r="AP1162" s="8"/>
    </row>
    <row r="1163" spans="42:42" x14ac:dyDescent="0.25">
      <c r="AP1163" s="8"/>
    </row>
    <row r="1164" spans="42:42" x14ac:dyDescent="0.25">
      <c r="AP1164" s="8"/>
    </row>
    <row r="1165" spans="42:42" x14ac:dyDescent="0.25">
      <c r="AP1165" s="8"/>
    </row>
    <row r="1166" spans="42:42" x14ac:dyDescent="0.25">
      <c r="AP1166" s="8"/>
    </row>
    <row r="1167" spans="42:42" x14ac:dyDescent="0.25">
      <c r="AP1167" s="8"/>
    </row>
    <row r="1168" spans="42:42" x14ac:dyDescent="0.25">
      <c r="AP1168" s="8"/>
    </row>
    <row r="1169" spans="42:42" x14ac:dyDescent="0.25">
      <c r="AP1169" s="8"/>
    </row>
    <row r="1170" spans="42:42" x14ac:dyDescent="0.25">
      <c r="AP1170" s="8"/>
    </row>
    <row r="1171" spans="42:42" x14ac:dyDescent="0.25">
      <c r="AP1171" s="8"/>
    </row>
    <row r="1172" spans="42:42" x14ac:dyDescent="0.25">
      <c r="AP1172" s="8"/>
    </row>
    <row r="1173" spans="42:42" x14ac:dyDescent="0.25">
      <c r="AP1173" s="8"/>
    </row>
    <row r="1174" spans="42:42" x14ac:dyDescent="0.25">
      <c r="AP1174" s="8"/>
    </row>
    <row r="1175" spans="42:42" x14ac:dyDescent="0.25">
      <c r="AP1175" s="8"/>
    </row>
    <row r="1176" spans="42:42" x14ac:dyDescent="0.25">
      <c r="AP1176" s="8"/>
    </row>
    <row r="1177" spans="42:42" x14ac:dyDescent="0.25">
      <c r="AP1177" s="8"/>
    </row>
    <row r="1178" spans="42:42" x14ac:dyDescent="0.25">
      <c r="AP1178" s="8"/>
    </row>
    <row r="1179" spans="42:42" x14ac:dyDescent="0.25">
      <c r="AP1179" s="8"/>
    </row>
    <row r="1180" spans="42:42" x14ac:dyDescent="0.25">
      <c r="AP1180" s="8"/>
    </row>
    <row r="1181" spans="42:42" x14ac:dyDescent="0.25">
      <c r="AP1181" s="8"/>
    </row>
    <row r="1182" spans="42:42" x14ac:dyDescent="0.25">
      <c r="AP1182" s="8"/>
    </row>
    <row r="1183" spans="42:42" x14ac:dyDescent="0.25">
      <c r="AP1183" s="8"/>
    </row>
    <row r="1184" spans="42:42" x14ac:dyDescent="0.25">
      <c r="AP1184" s="8"/>
    </row>
    <row r="1185" spans="42:42" x14ac:dyDescent="0.25">
      <c r="AP1185" s="8"/>
    </row>
    <row r="1186" spans="42:42" x14ac:dyDescent="0.25">
      <c r="AP1186" s="8"/>
    </row>
    <row r="1187" spans="42:42" x14ac:dyDescent="0.25">
      <c r="AP1187" s="8"/>
    </row>
    <row r="1188" spans="42:42" x14ac:dyDescent="0.25">
      <c r="AP1188" s="8"/>
    </row>
    <row r="1189" spans="42:42" x14ac:dyDescent="0.25">
      <c r="AP1189" s="8"/>
    </row>
    <row r="1190" spans="42:42" x14ac:dyDescent="0.25">
      <c r="AP1190" s="8"/>
    </row>
    <row r="1191" spans="42:42" x14ac:dyDescent="0.25">
      <c r="AP1191" s="8"/>
    </row>
    <row r="1192" spans="42:42" x14ac:dyDescent="0.25">
      <c r="AP1192" s="8"/>
    </row>
    <row r="1193" spans="42:42" x14ac:dyDescent="0.25">
      <c r="AP1193" s="8"/>
    </row>
    <row r="1194" spans="42:42" x14ac:dyDescent="0.25">
      <c r="AP1194" s="8"/>
    </row>
    <row r="1195" spans="42:42" x14ac:dyDescent="0.25">
      <c r="AP1195" s="8"/>
    </row>
    <row r="1196" spans="42:42" x14ac:dyDescent="0.25">
      <c r="AP1196" s="8"/>
    </row>
    <row r="1197" spans="42:42" x14ac:dyDescent="0.25">
      <c r="AP1197" s="8"/>
    </row>
    <row r="1198" spans="42:42" x14ac:dyDescent="0.25">
      <c r="AP1198" s="8"/>
    </row>
    <row r="1199" spans="42:42" x14ac:dyDescent="0.25">
      <c r="AP1199" s="8"/>
    </row>
    <row r="1200" spans="42:42" x14ac:dyDescent="0.25">
      <c r="AP1200" s="8"/>
    </row>
    <row r="1201" spans="42:42" x14ac:dyDescent="0.25">
      <c r="AP1201" s="8"/>
    </row>
    <row r="1202" spans="42:42" x14ac:dyDescent="0.25">
      <c r="AP1202" s="8"/>
    </row>
    <row r="1203" spans="42:42" x14ac:dyDescent="0.25">
      <c r="AP1203" s="8"/>
    </row>
    <row r="1204" spans="42:42" x14ac:dyDescent="0.25">
      <c r="AP1204" s="8"/>
    </row>
    <row r="1205" spans="42:42" x14ac:dyDescent="0.25">
      <c r="AP1205" s="8"/>
    </row>
    <row r="1206" spans="42:42" x14ac:dyDescent="0.25">
      <c r="AP1206" s="8"/>
    </row>
    <row r="1207" spans="42:42" x14ac:dyDescent="0.25">
      <c r="AP1207" s="8"/>
    </row>
    <row r="1208" spans="42:42" x14ac:dyDescent="0.25">
      <c r="AP1208" s="8"/>
    </row>
    <row r="1209" spans="42:42" x14ac:dyDescent="0.25">
      <c r="AP1209" s="8"/>
    </row>
    <row r="1210" spans="42:42" x14ac:dyDescent="0.25">
      <c r="AP1210" s="8"/>
    </row>
    <row r="1211" spans="42:42" x14ac:dyDescent="0.25">
      <c r="AP1211" s="8"/>
    </row>
    <row r="1212" spans="42:42" x14ac:dyDescent="0.25">
      <c r="AP1212" s="8"/>
    </row>
    <row r="1213" spans="42:42" x14ac:dyDescent="0.25">
      <c r="AP1213" s="8"/>
    </row>
    <row r="1214" spans="42:42" x14ac:dyDescent="0.25">
      <c r="AP1214" s="8"/>
    </row>
    <row r="1215" spans="42:42" x14ac:dyDescent="0.25">
      <c r="AP1215" s="8"/>
    </row>
    <row r="1216" spans="42:42" x14ac:dyDescent="0.25">
      <c r="AP1216" s="8"/>
    </row>
    <row r="1217" spans="42:42" x14ac:dyDescent="0.25">
      <c r="AP1217" s="8"/>
    </row>
    <row r="1218" spans="42:42" x14ac:dyDescent="0.25">
      <c r="AP1218" s="8"/>
    </row>
    <row r="1219" spans="42:42" x14ac:dyDescent="0.25">
      <c r="AP1219" s="8"/>
    </row>
    <row r="1220" spans="42:42" x14ac:dyDescent="0.25">
      <c r="AP1220" s="8"/>
    </row>
    <row r="1221" spans="42:42" x14ac:dyDescent="0.25">
      <c r="AP1221" s="8"/>
    </row>
    <row r="1222" spans="42:42" x14ac:dyDescent="0.25">
      <c r="AP1222" s="8"/>
    </row>
    <row r="1223" spans="42:42" x14ac:dyDescent="0.25">
      <c r="AP1223" s="8"/>
    </row>
    <row r="1224" spans="42:42" x14ac:dyDescent="0.25">
      <c r="AP1224" s="8"/>
    </row>
    <row r="1225" spans="42:42" x14ac:dyDescent="0.25">
      <c r="AP1225" s="8"/>
    </row>
    <row r="1226" spans="42:42" x14ac:dyDescent="0.25">
      <c r="AP1226" s="8"/>
    </row>
    <row r="1227" spans="42:42" x14ac:dyDescent="0.25">
      <c r="AP1227" s="8"/>
    </row>
    <row r="1228" spans="42:42" x14ac:dyDescent="0.25">
      <c r="AP1228" s="8"/>
    </row>
    <row r="1229" spans="42:42" x14ac:dyDescent="0.25">
      <c r="AP1229" s="8"/>
    </row>
    <row r="1230" spans="42:42" x14ac:dyDescent="0.25">
      <c r="AP1230" s="8"/>
    </row>
    <row r="1231" spans="42:42" x14ac:dyDescent="0.25">
      <c r="AP1231" s="8"/>
    </row>
    <row r="1232" spans="42:42" x14ac:dyDescent="0.25">
      <c r="AP1232" s="8"/>
    </row>
    <row r="1233" spans="42:42" x14ac:dyDescent="0.25">
      <c r="AP1233" s="8"/>
    </row>
    <row r="1234" spans="42:42" x14ac:dyDescent="0.25">
      <c r="AP1234" s="8"/>
    </row>
    <row r="1235" spans="42:42" x14ac:dyDescent="0.25">
      <c r="AP1235" s="8"/>
    </row>
    <row r="1236" spans="42:42" x14ac:dyDescent="0.25">
      <c r="AP1236" s="8"/>
    </row>
    <row r="1237" spans="42:42" x14ac:dyDescent="0.25">
      <c r="AP1237" s="8"/>
    </row>
    <row r="1238" spans="42:42" x14ac:dyDescent="0.25">
      <c r="AP1238" s="8"/>
    </row>
    <row r="1239" spans="42:42" x14ac:dyDescent="0.25">
      <c r="AP1239" s="8"/>
    </row>
    <row r="1240" spans="42:42" x14ac:dyDescent="0.25">
      <c r="AP1240" s="8"/>
    </row>
    <row r="1241" spans="42:42" x14ac:dyDescent="0.25">
      <c r="AP1241" s="8"/>
    </row>
    <row r="1242" spans="42:42" x14ac:dyDescent="0.25">
      <c r="AP1242" s="8"/>
    </row>
    <row r="1243" spans="42:42" x14ac:dyDescent="0.25">
      <c r="AP1243" s="8"/>
    </row>
    <row r="1244" spans="42:42" x14ac:dyDescent="0.25">
      <c r="AP1244" s="8"/>
    </row>
    <row r="1245" spans="42:42" x14ac:dyDescent="0.25">
      <c r="AP1245" s="8"/>
    </row>
    <row r="1246" spans="42:42" x14ac:dyDescent="0.25">
      <c r="AP1246" s="8"/>
    </row>
    <row r="1247" spans="42:42" x14ac:dyDescent="0.25">
      <c r="AP1247" s="8"/>
    </row>
    <row r="1248" spans="42:42" x14ac:dyDescent="0.25">
      <c r="AP1248" s="8"/>
    </row>
    <row r="1249" spans="42:42" x14ac:dyDescent="0.25">
      <c r="AP1249" s="8"/>
    </row>
    <row r="1250" spans="42:42" x14ac:dyDescent="0.25">
      <c r="AP1250" s="8"/>
    </row>
    <row r="1251" spans="42:42" x14ac:dyDescent="0.25">
      <c r="AP1251" s="8"/>
    </row>
    <row r="1252" spans="42:42" x14ac:dyDescent="0.25">
      <c r="AP1252" s="8"/>
    </row>
    <row r="1253" spans="42:42" x14ac:dyDescent="0.25">
      <c r="AP1253" s="8"/>
    </row>
    <row r="1254" spans="42:42" x14ac:dyDescent="0.25">
      <c r="AP1254" s="8"/>
    </row>
    <row r="1255" spans="42:42" x14ac:dyDescent="0.25">
      <c r="AP1255" s="8"/>
    </row>
    <row r="1256" spans="42:42" x14ac:dyDescent="0.25">
      <c r="AP1256" s="8"/>
    </row>
    <row r="1257" spans="42:42" x14ac:dyDescent="0.25">
      <c r="AP1257" s="8"/>
    </row>
    <row r="1258" spans="42:42" x14ac:dyDescent="0.25">
      <c r="AP1258" s="8"/>
    </row>
    <row r="1259" spans="42:42" x14ac:dyDescent="0.25">
      <c r="AP1259" s="8"/>
    </row>
    <row r="1260" spans="42:42" x14ac:dyDescent="0.25">
      <c r="AP1260" s="8"/>
    </row>
    <row r="1261" spans="42:42" x14ac:dyDescent="0.25">
      <c r="AP1261" s="8"/>
    </row>
    <row r="1262" spans="42:42" x14ac:dyDescent="0.25">
      <c r="AP1262" s="8"/>
    </row>
    <row r="1263" spans="42:42" x14ac:dyDescent="0.25">
      <c r="AP1263" s="8"/>
    </row>
    <row r="1264" spans="42:42" x14ac:dyDescent="0.25">
      <c r="AP1264" s="8"/>
    </row>
    <row r="1265" spans="42:42" x14ac:dyDescent="0.25">
      <c r="AP1265" s="8"/>
    </row>
    <row r="1266" spans="42:42" x14ac:dyDescent="0.25">
      <c r="AP1266" s="8"/>
    </row>
    <row r="1267" spans="42:42" x14ac:dyDescent="0.25">
      <c r="AP1267" s="8"/>
    </row>
    <row r="1268" spans="42:42" x14ac:dyDescent="0.25">
      <c r="AP1268" s="8"/>
    </row>
    <row r="1269" spans="42:42" x14ac:dyDescent="0.25">
      <c r="AP1269" s="8"/>
    </row>
    <row r="1270" spans="42:42" x14ac:dyDescent="0.25">
      <c r="AP1270" s="8"/>
    </row>
    <row r="1271" spans="42:42" x14ac:dyDescent="0.25">
      <c r="AP1271" s="8"/>
    </row>
    <row r="1272" spans="42:42" x14ac:dyDescent="0.25">
      <c r="AP1272" s="8"/>
    </row>
    <row r="1273" spans="42:42" x14ac:dyDescent="0.25">
      <c r="AP1273" s="8"/>
    </row>
    <row r="1274" spans="42:42" x14ac:dyDescent="0.25">
      <c r="AP1274" s="8"/>
    </row>
    <row r="1275" spans="42:42" x14ac:dyDescent="0.25">
      <c r="AP1275" s="8"/>
    </row>
    <row r="1276" spans="42:42" x14ac:dyDescent="0.25">
      <c r="AP1276" s="8"/>
    </row>
    <row r="1277" spans="42:42" x14ac:dyDescent="0.25">
      <c r="AP1277" s="8"/>
    </row>
    <row r="1278" spans="42:42" x14ac:dyDescent="0.25">
      <c r="AP1278" s="8"/>
    </row>
    <row r="1279" spans="42:42" x14ac:dyDescent="0.25">
      <c r="AP1279" s="8"/>
    </row>
    <row r="1280" spans="42:42" x14ac:dyDescent="0.25">
      <c r="AP1280" s="8"/>
    </row>
    <row r="1281" spans="42:42" x14ac:dyDescent="0.25">
      <c r="AP1281" s="8"/>
    </row>
    <row r="1282" spans="42:42" x14ac:dyDescent="0.25">
      <c r="AP1282" s="8"/>
    </row>
    <row r="1283" spans="42:42" x14ac:dyDescent="0.25">
      <c r="AP1283" s="8"/>
    </row>
    <row r="1284" spans="42:42" x14ac:dyDescent="0.25">
      <c r="AP1284" s="8"/>
    </row>
    <row r="1285" spans="42:42" x14ac:dyDescent="0.25">
      <c r="AP1285" s="8"/>
    </row>
    <row r="1286" spans="42:42" x14ac:dyDescent="0.25">
      <c r="AP1286" s="8"/>
    </row>
    <row r="1287" spans="42:42" x14ac:dyDescent="0.25">
      <c r="AP1287" s="8"/>
    </row>
    <row r="1288" spans="42:42" x14ac:dyDescent="0.25">
      <c r="AP1288" s="8"/>
    </row>
    <row r="1289" spans="42:42" x14ac:dyDescent="0.25">
      <c r="AP1289" s="8"/>
    </row>
    <row r="1290" spans="42:42" x14ac:dyDescent="0.25">
      <c r="AP1290" s="8"/>
    </row>
    <row r="1291" spans="42:42" x14ac:dyDescent="0.25">
      <c r="AP1291" s="8"/>
    </row>
    <row r="1292" spans="42:42" x14ac:dyDescent="0.25">
      <c r="AP1292" s="8"/>
    </row>
    <row r="1293" spans="42:42" x14ac:dyDescent="0.25">
      <c r="AP1293" s="8"/>
    </row>
    <row r="1294" spans="42:42" x14ac:dyDescent="0.25">
      <c r="AP1294" s="8"/>
    </row>
    <row r="1295" spans="42:42" x14ac:dyDescent="0.25">
      <c r="AP1295" s="8"/>
    </row>
    <row r="1296" spans="42:42" x14ac:dyDescent="0.25">
      <c r="AP1296" s="8"/>
    </row>
    <row r="1297" spans="42:42" x14ac:dyDescent="0.25">
      <c r="AP1297" s="8"/>
    </row>
    <row r="1298" spans="42:42" x14ac:dyDescent="0.25">
      <c r="AP1298" s="8"/>
    </row>
    <row r="1299" spans="42:42" x14ac:dyDescent="0.25">
      <c r="AP1299" s="8"/>
    </row>
    <row r="1300" spans="42:42" x14ac:dyDescent="0.25">
      <c r="AP1300" s="8"/>
    </row>
    <row r="1301" spans="42:42" x14ac:dyDescent="0.25">
      <c r="AP1301" s="8"/>
    </row>
    <row r="1302" spans="42:42" x14ac:dyDescent="0.25">
      <c r="AP1302" s="8"/>
    </row>
    <row r="1303" spans="42:42" x14ac:dyDescent="0.25">
      <c r="AP1303" s="8"/>
    </row>
    <row r="1304" spans="42:42" x14ac:dyDescent="0.25">
      <c r="AP1304" s="8"/>
    </row>
    <row r="1305" spans="42:42" x14ac:dyDescent="0.25">
      <c r="AP1305" s="8"/>
    </row>
    <row r="1306" spans="42:42" x14ac:dyDescent="0.25">
      <c r="AP1306" s="8"/>
    </row>
    <row r="1307" spans="42:42" x14ac:dyDescent="0.25">
      <c r="AP1307" s="8"/>
    </row>
    <row r="1308" spans="42:42" x14ac:dyDescent="0.25">
      <c r="AP1308" s="8"/>
    </row>
    <row r="1309" spans="42:42" x14ac:dyDescent="0.25">
      <c r="AP1309" s="8"/>
    </row>
    <row r="1310" spans="42:42" x14ac:dyDescent="0.25">
      <c r="AP1310" s="8"/>
    </row>
    <row r="1311" spans="42:42" x14ac:dyDescent="0.25">
      <c r="AP1311" s="8"/>
    </row>
    <row r="1312" spans="42:42" x14ac:dyDescent="0.25">
      <c r="AP1312" s="8"/>
    </row>
    <row r="1313" spans="42:42" x14ac:dyDescent="0.25">
      <c r="AP1313" s="8"/>
    </row>
    <row r="1314" spans="42:42" x14ac:dyDescent="0.25">
      <c r="AP1314" s="8"/>
    </row>
    <row r="1315" spans="42:42" x14ac:dyDescent="0.25">
      <c r="AP1315" s="8"/>
    </row>
    <row r="1316" spans="42:42" x14ac:dyDescent="0.25">
      <c r="AP1316" s="8"/>
    </row>
    <row r="1317" spans="42:42" x14ac:dyDescent="0.25">
      <c r="AP1317" s="8"/>
    </row>
    <row r="1318" spans="42:42" x14ac:dyDescent="0.25">
      <c r="AP1318" s="8"/>
    </row>
    <row r="1319" spans="42:42" x14ac:dyDescent="0.25">
      <c r="AP1319" s="8"/>
    </row>
    <row r="1320" spans="42:42" x14ac:dyDescent="0.25">
      <c r="AP1320" s="8"/>
    </row>
    <row r="1321" spans="42:42" x14ac:dyDescent="0.25">
      <c r="AP1321" s="8"/>
    </row>
    <row r="1322" spans="42:42" x14ac:dyDescent="0.25">
      <c r="AP1322" s="8"/>
    </row>
    <row r="1323" spans="42:42" x14ac:dyDescent="0.25">
      <c r="AP1323" s="8"/>
    </row>
    <row r="1324" spans="42:42" x14ac:dyDescent="0.25">
      <c r="AP1324" s="8"/>
    </row>
    <row r="1325" spans="42:42" x14ac:dyDescent="0.25">
      <c r="AP1325" s="8"/>
    </row>
    <row r="1326" spans="42:42" x14ac:dyDescent="0.25">
      <c r="AP1326" s="8"/>
    </row>
    <row r="1327" spans="42:42" x14ac:dyDescent="0.25">
      <c r="AP1327" s="8"/>
    </row>
    <row r="1328" spans="42:42" x14ac:dyDescent="0.25">
      <c r="AP1328" s="8"/>
    </row>
    <row r="1329" spans="42:42" x14ac:dyDescent="0.25">
      <c r="AP1329" s="8"/>
    </row>
    <row r="1330" spans="42:42" x14ac:dyDescent="0.25">
      <c r="AP1330" s="8"/>
    </row>
    <row r="1331" spans="42:42" x14ac:dyDescent="0.25">
      <c r="AP1331" s="8"/>
    </row>
    <row r="1332" spans="42:42" x14ac:dyDescent="0.25">
      <c r="AP1332" s="8"/>
    </row>
    <row r="1333" spans="42:42" x14ac:dyDescent="0.25">
      <c r="AP1333" s="8"/>
    </row>
    <row r="1334" spans="42:42" x14ac:dyDescent="0.25">
      <c r="AP1334" s="8"/>
    </row>
    <row r="1335" spans="42:42" x14ac:dyDescent="0.25">
      <c r="AP1335" s="8"/>
    </row>
    <row r="1336" spans="42:42" x14ac:dyDescent="0.25">
      <c r="AP1336" s="8"/>
    </row>
    <row r="1337" spans="42:42" x14ac:dyDescent="0.25">
      <c r="AP1337" s="8"/>
    </row>
    <row r="1338" spans="42:42" x14ac:dyDescent="0.25">
      <c r="AP1338" s="8"/>
    </row>
    <row r="1339" spans="42:42" x14ac:dyDescent="0.25">
      <c r="AP1339" s="8"/>
    </row>
    <row r="1340" spans="42:42" x14ac:dyDescent="0.25">
      <c r="AP1340" s="8"/>
    </row>
    <row r="1341" spans="42:42" x14ac:dyDescent="0.25">
      <c r="AP1341" s="8"/>
    </row>
    <row r="1342" spans="42:42" x14ac:dyDescent="0.25">
      <c r="AP1342" s="8"/>
    </row>
    <row r="1343" spans="42:42" x14ac:dyDescent="0.25">
      <c r="AP1343" s="8"/>
    </row>
    <row r="1344" spans="42:42" x14ac:dyDescent="0.25">
      <c r="AP1344" s="8"/>
    </row>
    <row r="1345" spans="42:42" x14ac:dyDescent="0.25">
      <c r="AP1345" s="8"/>
    </row>
    <row r="1346" spans="42:42" x14ac:dyDescent="0.25">
      <c r="AP1346" s="8"/>
    </row>
    <row r="1347" spans="42:42" x14ac:dyDescent="0.25">
      <c r="AP1347" s="8"/>
    </row>
    <row r="1348" spans="42:42" x14ac:dyDescent="0.25">
      <c r="AP1348" s="8"/>
    </row>
    <row r="1349" spans="42:42" x14ac:dyDescent="0.25">
      <c r="AP1349" s="8"/>
    </row>
    <row r="1350" spans="42:42" x14ac:dyDescent="0.25">
      <c r="AP1350" s="8"/>
    </row>
    <row r="1351" spans="42:42" x14ac:dyDescent="0.25">
      <c r="AP1351" s="8"/>
    </row>
    <row r="1352" spans="42:42" x14ac:dyDescent="0.25">
      <c r="AP1352" s="8"/>
    </row>
    <row r="1353" spans="42:42" x14ac:dyDescent="0.25">
      <c r="AP1353" s="8"/>
    </row>
    <row r="1354" spans="42:42" x14ac:dyDescent="0.25">
      <c r="AP1354" s="8"/>
    </row>
    <row r="1355" spans="42:42" x14ac:dyDescent="0.25">
      <c r="AP1355" s="8"/>
    </row>
    <row r="1356" spans="42:42" x14ac:dyDescent="0.25">
      <c r="AP1356" s="8"/>
    </row>
    <row r="1357" spans="42:42" x14ac:dyDescent="0.25">
      <c r="AP1357" s="8"/>
    </row>
    <row r="1358" spans="42:42" x14ac:dyDescent="0.25">
      <c r="AP1358" s="8"/>
    </row>
    <row r="1359" spans="42:42" x14ac:dyDescent="0.25">
      <c r="AP1359" s="8"/>
    </row>
    <row r="1360" spans="42:42" x14ac:dyDescent="0.25">
      <c r="AP1360" s="8"/>
    </row>
    <row r="1361" spans="42:42" x14ac:dyDescent="0.25">
      <c r="AP1361" s="8"/>
    </row>
    <row r="1362" spans="42:42" x14ac:dyDescent="0.25">
      <c r="AP1362" s="8"/>
    </row>
    <row r="1363" spans="42:42" x14ac:dyDescent="0.25">
      <c r="AP1363" s="8"/>
    </row>
    <row r="1364" spans="42:42" x14ac:dyDescent="0.25">
      <c r="AP1364" s="8"/>
    </row>
    <row r="1365" spans="42:42" x14ac:dyDescent="0.25">
      <c r="AP1365" s="8"/>
    </row>
    <row r="1366" spans="42:42" x14ac:dyDescent="0.25">
      <c r="AP1366" s="8"/>
    </row>
    <row r="1367" spans="42:42" x14ac:dyDescent="0.25">
      <c r="AP1367" s="8"/>
    </row>
    <row r="1368" spans="42:42" x14ac:dyDescent="0.25">
      <c r="AP1368" s="8"/>
    </row>
    <row r="1369" spans="42:42" x14ac:dyDescent="0.25">
      <c r="AP1369" s="8"/>
    </row>
    <row r="1370" spans="42:42" x14ac:dyDescent="0.25">
      <c r="AP1370" s="8"/>
    </row>
    <row r="1371" spans="42:42" x14ac:dyDescent="0.25">
      <c r="AP1371" s="8"/>
    </row>
    <row r="1372" spans="42:42" x14ac:dyDescent="0.25">
      <c r="AP1372" s="8"/>
    </row>
    <row r="1373" spans="42:42" x14ac:dyDescent="0.25">
      <c r="AP1373" s="8"/>
    </row>
    <row r="1374" spans="42:42" x14ac:dyDescent="0.25">
      <c r="AP1374" s="8"/>
    </row>
    <row r="1375" spans="42:42" x14ac:dyDescent="0.25">
      <c r="AP1375" s="8"/>
    </row>
    <row r="1376" spans="42:42" x14ac:dyDescent="0.25">
      <c r="AP1376" s="8"/>
    </row>
    <row r="1377" spans="42:42" x14ac:dyDescent="0.25">
      <c r="AP1377" s="8"/>
    </row>
    <row r="1378" spans="42:42" x14ac:dyDescent="0.25">
      <c r="AP1378" s="8"/>
    </row>
    <row r="1379" spans="42:42" x14ac:dyDescent="0.25">
      <c r="AP1379" s="8"/>
    </row>
    <row r="1380" spans="42:42" x14ac:dyDescent="0.25">
      <c r="AP1380" s="8"/>
    </row>
    <row r="1381" spans="42:42" x14ac:dyDescent="0.25">
      <c r="AP1381" s="8"/>
    </row>
    <row r="1382" spans="42:42" x14ac:dyDescent="0.25">
      <c r="AP1382" s="8"/>
    </row>
    <row r="1383" spans="42:42" x14ac:dyDescent="0.25">
      <c r="AP1383" s="8"/>
    </row>
    <row r="1384" spans="42:42" x14ac:dyDescent="0.25">
      <c r="AP1384" s="8"/>
    </row>
    <row r="1385" spans="42:42" x14ac:dyDescent="0.25">
      <c r="AP1385" s="8"/>
    </row>
    <row r="1386" spans="42:42" x14ac:dyDescent="0.25">
      <c r="AP1386" s="8"/>
    </row>
    <row r="1387" spans="42:42" x14ac:dyDescent="0.25">
      <c r="AP1387" s="8"/>
    </row>
    <row r="1388" spans="42:42" x14ac:dyDescent="0.25">
      <c r="AP1388" s="8"/>
    </row>
    <row r="1389" spans="42:42" x14ac:dyDescent="0.25">
      <c r="AP1389" s="8"/>
    </row>
    <row r="1390" spans="42:42" x14ac:dyDescent="0.25">
      <c r="AP1390" s="8"/>
    </row>
    <row r="1391" spans="42:42" x14ac:dyDescent="0.25">
      <c r="AP1391" s="8"/>
    </row>
    <row r="1392" spans="42:42" x14ac:dyDescent="0.25">
      <c r="AP1392" s="8"/>
    </row>
    <row r="1393" spans="42:42" x14ac:dyDescent="0.25">
      <c r="AP1393" s="8"/>
    </row>
    <row r="1394" spans="42:42" x14ac:dyDescent="0.25">
      <c r="AP1394" s="8"/>
    </row>
    <row r="1395" spans="42:42" x14ac:dyDescent="0.25">
      <c r="AP1395" s="8"/>
    </row>
    <row r="1396" spans="42:42" x14ac:dyDescent="0.25">
      <c r="AP1396" s="8"/>
    </row>
    <row r="1397" spans="42:42" x14ac:dyDescent="0.25">
      <c r="AP1397" s="8"/>
    </row>
    <row r="1398" spans="42:42" x14ac:dyDescent="0.25">
      <c r="AP1398" s="8"/>
    </row>
    <row r="1399" spans="42:42" x14ac:dyDescent="0.25">
      <c r="AP1399" s="8"/>
    </row>
    <row r="1400" spans="42:42" x14ac:dyDescent="0.25">
      <c r="AP1400" s="8"/>
    </row>
    <row r="1401" spans="42:42" x14ac:dyDescent="0.25">
      <c r="AP1401" s="8"/>
    </row>
    <row r="1402" spans="42:42" x14ac:dyDescent="0.25">
      <c r="AP1402" s="8"/>
    </row>
    <row r="1403" spans="42:42" x14ac:dyDescent="0.25">
      <c r="AP1403" s="8"/>
    </row>
    <row r="1404" spans="42:42" x14ac:dyDescent="0.25">
      <c r="AP1404" s="8"/>
    </row>
    <row r="1405" spans="42:42" x14ac:dyDescent="0.25">
      <c r="AP1405" s="8"/>
    </row>
    <row r="1406" spans="42:42" x14ac:dyDescent="0.25">
      <c r="AP1406" s="8"/>
    </row>
    <row r="1407" spans="42:42" x14ac:dyDescent="0.25">
      <c r="AP1407" s="8"/>
    </row>
    <row r="1408" spans="42:42" x14ac:dyDescent="0.25">
      <c r="AP1408" s="8"/>
    </row>
    <row r="1409" spans="42:42" x14ac:dyDescent="0.25">
      <c r="AP1409" s="8"/>
    </row>
    <row r="1410" spans="42:42" x14ac:dyDescent="0.25">
      <c r="AP1410" s="8"/>
    </row>
    <row r="1411" spans="42:42" x14ac:dyDescent="0.25">
      <c r="AP1411" s="8"/>
    </row>
    <row r="1412" spans="42:42" x14ac:dyDescent="0.25">
      <c r="AP1412" s="8"/>
    </row>
    <row r="1413" spans="42:42" x14ac:dyDescent="0.25">
      <c r="AP1413" s="8"/>
    </row>
    <row r="1414" spans="42:42" x14ac:dyDescent="0.25">
      <c r="AP1414" s="8"/>
    </row>
    <row r="1415" spans="42:42" x14ac:dyDescent="0.25">
      <c r="AP1415" s="8"/>
    </row>
    <row r="1416" spans="42:42" x14ac:dyDescent="0.25">
      <c r="AP1416" s="8"/>
    </row>
    <row r="1417" spans="42:42" x14ac:dyDescent="0.25">
      <c r="AP1417" s="8"/>
    </row>
    <row r="1418" spans="42:42" x14ac:dyDescent="0.25">
      <c r="AP1418" s="8"/>
    </row>
    <row r="1419" spans="42:42" x14ac:dyDescent="0.25">
      <c r="AP1419" s="8"/>
    </row>
    <row r="1420" spans="42:42" x14ac:dyDescent="0.25">
      <c r="AP1420" s="8"/>
    </row>
    <row r="1421" spans="42:42" x14ac:dyDescent="0.25">
      <c r="AP1421" s="8"/>
    </row>
    <row r="1422" spans="42:42" x14ac:dyDescent="0.25">
      <c r="AP1422" s="8"/>
    </row>
    <row r="1423" spans="42:42" x14ac:dyDescent="0.25">
      <c r="AP1423" s="8"/>
    </row>
    <row r="1424" spans="42:42" x14ac:dyDescent="0.25">
      <c r="AP1424" s="8"/>
    </row>
    <row r="1425" spans="42:42" x14ac:dyDescent="0.25">
      <c r="AP1425" s="8"/>
    </row>
    <row r="1426" spans="42:42" x14ac:dyDescent="0.25">
      <c r="AP1426" s="8"/>
    </row>
    <row r="1427" spans="42:42" x14ac:dyDescent="0.25">
      <c r="AP1427" s="8"/>
    </row>
    <row r="1428" spans="42:42" x14ac:dyDescent="0.25">
      <c r="AP1428" s="8"/>
    </row>
    <row r="1429" spans="42:42" x14ac:dyDescent="0.25">
      <c r="AP1429" s="8"/>
    </row>
    <row r="1430" spans="42:42" x14ac:dyDescent="0.25">
      <c r="AP1430" s="8"/>
    </row>
    <row r="1431" spans="42:42" x14ac:dyDescent="0.25">
      <c r="AP1431" s="8"/>
    </row>
    <row r="1432" spans="42:42" x14ac:dyDescent="0.25">
      <c r="AP1432" s="8"/>
    </row>
    <row r="1433" spans="42:42" x14ac:dyDescent="0.25">
      <c r="AP1433" s="8"/>
    </row>
    <row r="1434" spans="42:42" x14ac:dyDescent="0.25">
      <c r="AP1434" s="8"/>
    </row>
    <row r="1435" spans="42:42" x14ac:dyDescent="0.25">
      <c r="AP1435" s="8"/>
    </row>
    <row r="1436" spans="42:42" x14ac:dyDescent="0.25">
      <c r="AP1436" s="8"/>
    </row>
    <row r="1437" spans="42:42" x14ac:dyDescent="0.25">
      <c r="AP1437" s="8"/>
    </row>
    <row r="1438" spans="42:42" x14ac:dyDescent="0.25">
      <c r="AP1438" s="8"/>
    </row>
    <row r="1439" spans="42:42" x14ac:dyDescent="0.25">
      <c r="AP1439" s="8"/>
    </row>
    <row r="1440" spans="42:42" x14ac:dyDescent="0.25">
      <c r="AP1440" s="8"/>
    </row>
    <row r="1441" spans="42:42" x14ac:dyDescent="0.25">
      <c r="AP1441" s="8"/>
    </row>
    <row r="1442" spans="42:42" x14ac:dyDescent="0.25">
      <c r="AP1442" s="8"/>
    </row>
    <row r="1443" spans="42:42" x14ac:dyDescent="0.25">
      <c r="AP1443" s="8"/>
    </row>
    <row r="1444" spans="42:42" x14ac:dyDescent="0.25">
      <c r="AP1444" s="8"/>
    </row>
    <row r="1445" spans="42:42" x14ac:dyDescent="0.25">
      <c r="AP1445" s="8"/>
    </row>
    <row r="1446" spans="42:42" x14ac:dyDescent="0.25">
      <c r="AP1446" s="8"/>
    </row>
    <row r="1447" spans="42:42" x14ac:dyDescent="0.25">
      <c r="AP1447" s="8"/>
    </row>
    <row r="1448" spans="42:42" x14ac:dyDescent="0.25">
      <c r="AP1448" s="8"/>
    </row>
    <row r="1449" spans="42:42" x14ac:dyDescent="0.25">
      <c r="AP1449" s="8"/>
    </row>
    <row r="1450" spans="42:42" x14ac:dyDescent="0.25">
      <c r="AP1450" s="8"/>
    </row>
    <row r="1451" spans="42:42" x14ac:dyDescent="0.25">
      <c r="AP1451" s="8"/>
    </row>
    <row r="1452" spans="42:42" x14ac:dyDescent="0.25">
      <c r="AP1452" s="8"/>
    </row>
    <row r="1453" spans="42:42" x14ac:dyDescent="0.25">
      <c r="AP1453" s="8"/>
    </row>
    <row r="1454" spans="42:42" x14ac:dyDescent="0.25">
      <c r="AP1454" s="8"/>
    </row>
    <row r="1455" spans="42:42" x14ac:dyDescent="0.25">
      <c r="AP1455" s="8"/>
    </row>
    <row r="1456" spans="42:42" x14ac:dyDescent="0.25">
      <c r="AP1456" s="8"/>
    </row>
    <row r="1457" spans="42:42" x14ac:dyDescent="0.25">
      <c r="AP1457" s="8"/>
    </row>
  </sheetData>
  <mergeCells count="82">
    <mergeCell ref="G53:AB53"/>
    <mergeCell ref="F58:G58"/>
    <mergeCell ref="BR14:BR18"/>
    <mergeCell ref="BS14:BS18"/>
    <mergeCell ref="A1:D1"/>
    <mergeCell ref="A2:D2"/>
    <mergeCell ref="A3:D3"/>
    <mergeCell ref="A4:D4"/>
    <mergeCell ref="A5:D5"/>
    <mergeCell ref="B12:Q12"/>
    <mergeCell ref="BK14:BK18"/>
    <mergeCell ref="BL14:BM16"/>
    <mergeCell ref="BN14:BO16"/>
    <mergeCell ref="BP14:BP18"/>
    <mergeCell ref="BQ14:BQ18"/>
    <mergeCell ref="F14:F18"/>
    <mergeCell ref="G14:G18"/>
    <mergeCell ref="H14:S14"/>
    <mergeCell ref="BG14:BH16"/>
    <mergeCell ref="BI14:BJ16"/>
    <mergeCell ref="B9:K9"/>
    <mergeCell ref="B10:K10"/>
    <mergeCell ref="B11:K11"/>
    <mergeCell ref="B13:K13"/>
    <mergeCell ref="M17:M18"/>
    <mergeCell ref="N17:N18"/>
    <mergeCell ref="O17:O18"/>
    <mergeCell ref="P17:P18"/>
    <mergeCell ref="Q17:Q18"/>
    <mergeCell ref="R17:R18"/>
    <mergeCell ref="S17:S18"/>
    <mergeCell ref="T17:V17"/>
    <mergeCell ref="BM1:BT1"/>
    <mergeCell ref="BM2:BT2"/>
    <mergeCell ref="BM3:BT3"/>
    <mergeCell ref="BM4:BT4"/>
    <mergeCell ref="BM5:BT5"/>
    <mergeCell ref="A14:A18"/>
    <mergeCell ref="B14:B18"/>
    <mergeCell ref="C14:C18"/>
    <mergeCell ref="D14:D18"/>
    <mergeCell ref="E14:E18"/>
    <mergeCell ref="BT14:BT18"/>
    <mergeCell ref="BU14:BU18"/>
    <mergeCell ref="H15:J15"/>
    <mergeCell ref="Z15:BD15"/>
    <mergeCell ref="BE15:BE18"/>
    <mergeCell ref="BF15:BF18"/>
    <mergeCell ref="H16:H18"/>
    <mergeCell ref="J16:J18"/>
    <mergeCell ref="K16:K18"/>
    <mergeCell ref="L16:O16"/>
    <mergeCell ref="P16:S16"/>
    <mergeCell ref="T16:AX16"/>
    <mergeCell ref="AY16:BB16"/>
    <mergeCell ref="BC16:BD16"/>
    <mergeCell ref="I17:I18"/>
    <mergeCell ref="L17:L18"/>
    <mergeCell ref="W17:Y17"/>
    <mergeCell ref="Z17:AE17"/>
    <mergeCell ref="AW17:AX17"/>
    <mergeCell ref="AY17:AY18"/>
    <mergeCell ref="AZ17:AZ18"/>
    <mergeCell ref="AF17:AH17"/>
    <mergeCell ref="AI17:AK17"/>
    <mergeCell ref="AL17:AN17"/>
    <mergeCell ref="AO17:AP17"/>
    <mergeCell ref="AQ17:AR17"/>
    <mergeCell ref="AS17:AT17"/>
    <mergeCell ref="AU17:AV17"/>
    <mergeCell ref="BN17:BN18"/>
    <mergeCell ref="BO17:BO18"/>
    <mergeCell ref="BH17:BH18"/>
    <mergeCell ref="BI17:BI18"/>
    <mergeCell ref="BJ17:BJ18"/>
    <mergeCell ref="BL17:BL18"/>
    <mergeCell ref="BM17:BM18"/>
    <mergeCell ref="BA17:BA18"/>
    <mergeCell ref="BB17:BB18"/>
    <mergeCell ref="BC17:BC18"/>
    <mergeCell ref="BD17:BD18"/>
    <mergeCell ref="BG17:BG18"/>
  </mergeCells>
  <pageMargins left="0.11811023622047245" right="0.11811023622047245" top="0.15748031496062992" bottom="0.15748031496062992" header="0.31496062992125984" footer="0.31496062992125984"/>
  <pageSetup paperSize="9" scale="43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2023-10-11T09:18:20Z</dcterms:modified>
</cp:coreProperties>
</file>